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iagrams/data2.xml" ContentType="application/vnd.openxmlformats-officedocument.drawingml.diagramData+xml"/>
  <Override PartName="/xl/diagrams/data1.xml" ContentType="application/vnd.openxmlformats-officedocument.drawingml.diagramData+xml"/>
  <Override PartName="/xl/diagrams/data3.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layout2.xml" ContentType="application/vnd.openxmlformats-officedocument.drawingml.diagramLayout+xml"/>
  <Override PartName="/xl/diagrams/colors2.xml" ContentType="application/vnd.openxmlformats-officedocument.drawingml.diagramColors+xml"/>
  <Override PartName="/xl/diagrams/drawing2.xml" ContentType="application/vnd.ms-office.drawingml.diagram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7.xml" ContentType="application/vnd.openxmlformats-officedocument.spreadsheetml.worksheet+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quickStyle2.xml" ContentType="application/vnd.openxmlformats-officedocument.drawingml.diagram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3820"/>
  <mc:AlternateContent xmlns:mc="http://schemas.openxmlformats.org/markup-compatibility/2006">
    <mc:Choice Requires="x15">
      <x15ac:absPath xmlns:x15ac="http://schemas.microsoft.com/office/spreadsheetml/2010/11/ac" url="C:\Users\1018435030\Desktop\"/>
    </mc:Choice>
  </mc:AlternateContent>
  <xr:revisionPtr revIDLastSave="0" documentId="13_ncr:1_{932B9A74-578B-401F-A12D-45FBA8C8BC29}" xr6:coauthVersionLast="47" xr6:coauthVersionMax="47" xr10:uidLastSave="{00000000-0000-0000-0000-000000000000}"/>
  <bookViews>
    <workbookView xWindow="-120" yWindow="-120" windowWidth="29040" windowHeight="15840" xr2:uid="{00000000-000D-0000-FFFF-FFFF00000000}"/>
  </bookViews>
  <sheets>
    <sheet name="CONTENIDO" sheetId="8" r:id="rId1"/>
    <sheet name="EMPRESA POR TIPO DE AERONAVE" sheetId="9" r:id="rId2"/>
    <sheet name="COBERTURA" sheetId="10" r:id="rId3"/>
    <sheet name="GRAFICAS" sheetId="11" r:id="rId4"/>
    <sheet name="PAX REGULAR NACIONAL - INTER" sheetId="3" r:id="rId5"/>
    <sheet name="CARGA NACIONAL - INTER " sheetId="4" r:id="rId6"/>
    <sheet name="COMERCIAL REGIONAL" sheetId="5" r:id="rId7"/>
    <sheet name="AEROTAXIS" sheetId="6" r:id="rId8"/>
    <sheet name="TRABAJOS AEREOS ESPECIALES" sheetId="7" r:id="rId9"/>
  </sheets>
  <definedNames>
    <definedName name="_xlnm._FilterDatabase" localSheetId="1" hidden="1">'EMPRESA POR TIPO DE AERONAVE'!$A$2:$D$237</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1" l="1"/>
  <c r="B12" i="10"/>
  <c r="D31" i="11" l="1"/>
  <c r="E31" i="11"/>
  <c r="D32" i="11"/>
  <c r="E32" i="11"/>
  <c r="D33" i="11"/>
  <c r="E33" i="11"/>
  <c r="D34" i="11"/>
  <c r="E34" i="11"/>
  <c r="D35" i="11"/>
  <c r="E35" i="11"/>
  <c r="D36" i="11"/>
  <c r="E36" i="11"/>
  <c r="D37" i="11"/>
  <c r="D38" i="11"/>
  <c r="E38" i="11"/>
  <c r="D39" i="11"/>
  <c r="E39" i="11"/>
  <c r="D40" i="11"/>
  <c r="E40" i="11"/>
  <c r="D41" i="11"/>
  <c r="E41" i="11"/>
  <c r="D42" i="11"/>
  <c r="E42" i="11"/>
  <c r="D43" i="11"/>
  <c r="E43" i="11"/>
  <c r="D44" i="11"/>
  <c r="E44" i="11"/>
  <c r="E45" i="11"/>
  <c r="E46" i="11"/>
  <c r="D5" i="10"/>
  <c r="D6" i="10"/>
  <c r="D7" i="10"/>
  <c r="D8" i="10"/>
  <c r="D9" i="10"/>
  <c r="D10" i="10"/>
  <c r="D11" i="10"/>
  <c r="C12" i="10"/>
  <c r="C17" i="7"/>
  <c r="D17" i="7"/>
  <c r="E17" i="7"/>
  <c r="F17" i="7"/>
  <c r="G17" i="7"/>
  <c r="G18" i="7" s="1"/>
  <c r="H17" i="7"/>
  <c r="I17" i="7"/>
  <c r="J17" i="7"/>
  <c r="K17" i="7"/>
  <c r="L17" i="7"/>
  <c r="M17" i="7"/>
  <c r="N17" i="7"/>
  <c r="O17" i="7"/>
  <c r="P17" i="7"/>
  <c r="Q17" i="7"/>
  <c r="R17" i="7"/>
  <c r="S17" i="7"/>
  <c r="S18" i="7" s="1"/>
  <c r="T17" i="7"/>
  <c r="U17" i="7"/>
  <c r="V17" i="7"/>
  <c r="B17" i="7"/>
  <c r="C13" i="7"/>
  <c r="C18" i="7" s="1"/>
  <c r="D13" i="7"/>
  <c r="D18" i="7" s="1"/>
  <c r="E13" i="7"/>
  <c r="F13" i="7"/>
  <c r="G13" i="7"/>
  <c r="H13" i="7"/>
  <c r="I13" i="7"/>
  <c r="J13" i="7"/>
  <c r="K13" i="7"/>
  <c r="L13" i="7"/>
  <c r="M13" i="7"/>
  <c r="N13" i="7"/>
  <c r="O13" i="7"/>
  <c r="P13" i="7"/>
  <c r="Q13" i="7"/>
  <c r="R13" i="7"/>
  <c r="S13" i="7"/>
  <c r="T13" i="7"/>
  <c r="U13" i="7"/>
  <c r="V13" i="7"/>
  <c r="B13" i="7"/>
  <c r="AC24" i="6"/>
  <c r="AC25" i="6"/>
  <c r="AC26" i="6"/>
  <c r="AC27" i="6"/>
  <c r="AC28" i="6"/>
  <c r="AC29" i="6"/>
  <c r="AC30" i="6"/>
  <c r="AC31" i="6"/>
  <c r="AC32" i="6"/>
  <c r="AC33" i="6"/>
  <c r="AC34" i="6"/>
  <c r="AC35" i="6"/>
  <c r="AC36" i="6"/>
  <c r="AB24" i="6"/>
  <c r="AB25" i="6"/>
  <c r="AB26" i="6"/>
  <c r="AB27" i="6"/>
  <c r="AB28" i="6"/>
  <c r="AB29" i="6"/>
  <c r="AB30" i="6"/>
  <c r="AB31" i="6"/>
  <c r="AB32" i="6"/>
  <c r="AB33" i="6"/>
  <c r="AB34" i="6"/>
  <c r="AB35" i="6"/>
  <c r="AB36" i="6"/>
  <c r="AC23" i="6"/>
  <c r="AB23" i="6"/>
  <c r="AA24" i="6"/>
  <c r="AA25" i="6"/>
  <c r="AA26" i="6"/>
  <c r="AA27" i="6"/>
  <c r="AA28" i="6"/>
  <c r="AA29" i="6"/>
  <c r="AA30" i="6"/>
  <c r="AA31" i="6"/>
  <c r="AA32" i="6"/>
  <c r="AA33" i="6"/>
  <c r="AA34" i="6"/>
  <c r="AA35" i="6"/>
  <c r="AA36" i="6"/>
  <c r="AA23" i="6"/>
  <c r="Z36" i="6"/>
  <c r="Y36" i="6"/>
  <c r="X36" i="6"/>
  <c r="W36" i="6"/>
  <c r="V36" i="6"/>
  <c r="U36" i="6"/>
  <c r="T36" i="6"/>
  <c r="S36" i="6"/>
  <c r="R36" i="6"/>
  <c r="Q36" i="6"/>
  <c r="P36" i="6"/>
  <c r="O36" i="6"/>
  <c r="N36" i="6"/>
  <c r="M36" i="6"/>
  <c r="L36" i="6"/>
  <c r="K36" i="6"/>
  <c r="J36" i="6"/>
  <c r="I36" i="6"/>
  <c r="H36" i="6"/>
  <c r="G36" i="6"/>
  <c r="F36" i="6"/>
  <c r="E36" i="6"/>
  <c r="D36" i="6"/>
  <c r="C36" i="6"/>
  <c r="B36" i="6"/>
  <c r="Z35" i="6"/>
  <c r="Y35" i="6"/>
  <c r="X35" i="6"/>
  <c r="W35" i="6"/>
  <c r="V35" i="6"/>
  <c r="U35" i="6"/>
  <c r="T35" i="6"/>
  <c r="S35" i="6"/>
  <c r="R35" i="6"/>
  <c r="Q35" i="6"/>
  <c r="P35" i="6"/>
  <c r="O35" i="6"/>
  <c r="N35" i="6"/>
  <c r="M35" i="6"/>
  <c r="L35" i="6"/>
  <c r="K35" i="6"/>
  <c r="J35" i="6"/>
  <c r="I35" i="6"/>
  <c r="H35" i="6"/>
  <c r="G35" i="6"/>
  <c r="F35" i="6"/>
  <c r="E35" i="6"/>
  <c r="D35" i="6"/>
  <c r="C35" i="6"/>
  <c r="B35" i="6"/>
  <c r="Z34" i="6"/>
  <c r="Y34" i="6"/>
  <c r="X34" i="6"/>
  <c r="W34" i="6"/>
  <c r="V34" i="6"/>
  <c r="U34" i="6"/>
  <c r="T34" i="6"/>
  <c r="S34" i="6"/>
  <c r="R34" i="6"/>
  <c r="Q34" i="6"/>
  <c r="P34" i="6"/>
  <c r="O34" i="6"/>
  <c r="N34" i="6"/>
  <c r="M34" i="6"/>
  <c r="L34" i="6"/>
  <c r="K34" i="6"/>
  <c r="J34" i="6"/>
  <c r="I34" i="6"/>
  <c r="H34" i="6"/>
  <c r="G34" i="6"/>
  <c r="F34" i="6"/>
  <c r="E34" i="6"/>
  <c r="D34" i="6"/>
  <c r="C34" i="6"/>
  <c r="B34" i="6"/>
  <c r="Z33" i="6"/>
  <c r="Y33" i="6"/>
  <c r="X33" i="6"/>
  <c r="W33" i="6"/>
  <c r="V33" i="6"/>
  <c r="U33" i="6"/>
  <c r="T33" i="6"/>
  <c r="S33" i="6"/>
  <c r="R33" i="6"/>
  <c r="Q33" i="6"/>
  <c r="P33" i="6"/>
  <c r="O33" i="6"/>
  <c r="N33" i="6"/>
  <c r="M33" i="6"/>
  <c r="L33" i="6"/>
  <c r="K33" i="6"/>
  <c r="J33" i="6"/>
  <c r="I33" i="6"/>
  <c r="H33" i="6"/>
  <c r="G33" i="6"/>
  <c r="F33" i="6"/>
  <c r="E33" i="6"/>
  <c r="D33" i="6"/>
  <c r="C33" i="6"/>
  <c r="B33" i="6"/>
  <c r="Z32" i="6"/>
  <c r="Y32" i="6"/>
  <c r="X32" i="6"/>
  <c r="W32" i="6"/>
  <c r="V32" i="6"/>
  <c r="U32" i="6"/>
  <c r="T32" i="6"/>
  <c r="S32" i="6"/>
  <c r="R32" i="6"/>
  <c r="Q32" i="6"/>
  <c r="P32" i="6"/>
  <c r="O32" i="6"/>
  <c r="N32" i="6"/>
  <c r="M32" i="6"/>
  <c r="L32" i="6"/>
  <c r="K32" i="6"/>
  <c r="J32" i="6"/>
  <c r="I32" i="6"/>
  <c r="H32" i="6"/>
  <c r="G32" i="6"/>
  <c r="F32" i="6"/>
  <c r="E32" i="6"/>
  <c r="D32" i="6"/>
  <c r="C32" i="6"/>
  <c r="B32" i="6"/>
  <c r="Z31" i="6"/>
  <c r="Y31" i="6"/>
  <c r="X31" i="6"/>
  <c r="W31" i="6"/>
  <c r="V31" i="6"/>
  <c r="U31" i="6"/>
  <c r="T31" i="6"/>
  <c r="S31" i="6"/>
  <c r="R31" i="6"/>
  <c r="Q31" i="6"/>
  <c r="P31" i="6"/>
  <c r="O31" i="6"/>
  <c r="N31" i="6"/>
  <c r="M31" i="6"/>
  <c r="L31" i="6"/>
  <c r="K31" i="6"/>
  <c r="J31" i="6"/>
  <c r="I31" i="6"/>
  <c r="H31" i="6"/>
  <c r="G31" i="6"/>
  <c r="F31" i="6"/>
  <c r="E31" i="6"/>
  <c r="D31" i="6"/>
  <c r="C31" i="6"/>
  <c r="B31" i="6"/>
  <c r="Z30" i="6"/>
  <c r="Y30" i="6"/>
  <c r="X30" i="6"/>
  <c r="W30" i="6"/>
  <c r="V30" i="6"/>
  <c r="U30" i="6"/>
  <c r="T30" i="6"/>
  <c r="S30" i="6"/>
  <c r="R30" i="6"/>
  <c r="Q30" i="6"/>
  <c r="P30" i="6"/>
  <c r="O30" i="6"/>
  <c r="N30" i="6"/>
  <c r="M30" i="6"/>
  <c r="L30" i="6"/>
  <c r="K30" i="6"/>
  <c r="J30" i="6"/>
  <c r="I30" i="6"/>
  <c r="H30" i="6"/>
  <c r="G30" i="6"/>
  <c r="F30" i="6"/>
  <c r="E30" i="6"/>
  <c r="D30" i="6"/>
  <c r="C30" i="6"/>
  <c r="B30" i="6"/>
  <c r="Z29" i="6"/>
  <c r="Y29" i="6"/>
  <c r="X29" i="6"/>
  <c r="W29" i="6"/>
  <c r="V29" i="6"/>
  <c r="U29" i="6"/>
  <c r="T29" i="6"/>
  <c r="S29" i="6"/>
  <c r="R29" i="6"/>
  <c r="Q29" i="6"/>
  <c r="P29" i="6"/>
  <c r="O29" i="6"/>
  <c r="N29" i="6"/>
  <c r="M29" i="6"/>
  <c r="L29" i="6"/>
  <c r="K29" i="6"/>
  <c r="J29" i="6"/>
  <c r="I29" i="6"/>
  <c r="H29" i="6"/>
  <c r="G29" i="6"/>
  <c r="F29" i="6"/>
  <c r="E29" i="6"/>
  <c r="D29" i="6"/>
  <c r="C29" i="6"/>
  <c r="B29" i="6"/>
  <c r="Z28" i="6"/>
  <c r="Y28" i="6"/>
  <c r="X28" i="6"/>
  <c r="W28" i="6"/>
  <c r="V28" i="6"/>
  <c r="U28" i="6"/>
  <c r="T28" i="6"/>
  <c r="S28" i="6"/>
  <c r="R28" i="6"/>
  <c r="Q28" i="6"/>
  <c r="P28" i="6"/>
  <c r="O28" i="6"/>
  <c r="N28" i="6"/>
  <c r="M28" i="6"/>
  <c r="L28" i="6"/>
  <c r="K28" i="6"/>
  <c r="J28" i="6"/>
  <c r="I28" i="6"/>
  <c r="H28" i="6"/>
  <c r="G28" i="6"/>
  <c r="F28" i="6"/>
  <c r="E28" i="6"/>
  <c r="D28" i="6"/>
  <c r="C28" i="6"/>
  <c r="B28" i="6"/>
  <c r="Z27" i="6"/>
  <c r="Y27" i="6"/>
  <c r="X27" i="6"/>
  <c r="W27" i="6"/>
  <c r="V27" i="6"/>
  <c r="U27" i="6"/>
  <c r="T27" i="6"/>
  <c r="S27" i="6"/>
  <c r="R27" i="6"/>
  <c r="Q27" i="6"/>
  <c r="P27" i="6"/>
  <c r="O27" i="6"/>
  <c r="N27" i="6"/>
  <c r="M27" i="6"/>
  <c r="L27" i="6"/>
  <c r="K27" i="6"/>
  <c r="J27" i="6"/>
  <c r="I27" i="6"/>
  <c r="H27" i="6"/>
  <c r="G27" i="6"/>
  <c r="F27" i="6"/>
  <c r="E27" i="6"/>
  <c r="D27" i="6"/>
  <c r="C27" i="6"/>
  <c r="B27" i="6"/>
  <c r="Z26" i="6"/>
  <c r="Y26" i="6"/>
  <c r="X26" i="6"/>
  <c r="W26" i="6"/>
  <c r="V26" i="6"/>
  <c r="U26" i="6"/>
  <c r="T26" i="6"/>
  <c r="S26" i="6"/>
  <c r="R26" i="6"/>
  <c r="Q26" i="6"/>
  <c r="P26" i="6"/>
  <c r="O26" i="6"/>
  <c r="N26" i="6"/>
  <c r="M26" i="6"/>
  <c r="L26" i="6"/>
  <c r="K26" i="6"/>
  <c r="J26" i="6"/>
  <c r="I26" i="6"/>
  <c r="H26" i="6"/>
  <c r="G26" i="6"/>
  <c r="F26" i="6"/>
  <c r="E26" i="6"/>
  <c r="D26" i="6"/>
  <c r="C26" i="6"/>
  <c r="B26" i="6"/>
  <c r="Z25" i="6"/>
  <c r="Y25" i="6"/>
  <c r="X25" i="6"/>
  <c r="W25" i="6"/>
  <c r="V25" i="6"/>
  <c r="U25" i="6"/>
  <c r="T25" i="6"/>
  <c r="S25" i="6"/>
  <c r="R25" i="6"/>
  <c r="Q25" i="6"/>
  <c r="P25" i="6"/>
  <c r="O25" i="6"/>
  <c r="N25" i="6"/>
  <c r="M25" i="6"/>
  <c r="L25" i="6"/>
  <c r="K25" i="6"/>
  <c r="J25" i="6"/>
  <c r="I25" i="6"/>
  <c r="H25" i="6"/>
  <c r="G25" i="6"/>
  <c r="F25" i="6"/>
  <c r="E25" i="6"/>
  <c r="D25" i="6"/>
  <c r="C25" i="6"/>
  <c r="B25" i="6"/>
  <c r="Z24" i="6"/>
  <c r="Y24" i="6"/>
  <c r="X24" i="6"/>
  <c r="W24" i="6"/>
  <c r="V24" i="6"/>
  <c r="U24" i="6"/>
  <c r="T24" i="6"/>
  <c r="S24" i="6"/>
  <c r="R24" i="6"/>
  <c r="Q24" i="6"/>
  <c r="P24" i="6"/>
  <c r="O24" i="6"/>
  <c r="N24" i="6"/>
  <c r="M24" i="6"/>
  <c r="L24" i="6"/>
  <c r="K24" i="6"/>
  <c r="J24" i="6"/>
  <c r="I24" i="6"/>
  <c r="H24" i="6"/>
  <c r="G24" i="6"/>
  <c r="F24" i="6"/>
  <c r="E24" i="6"/>
  <c r="D24" i="6"/>
  <c r="C24" i="6"/>
  <c r="B24" i="6"/>
  <c r="Z23" i="6"/>
  <c r="Y23" i="6"/>
  <c r="X23" i="6"/>
  <c r="W23" i="6"/>
  <c r="V23" i="6"/>
  <c r="U23" i="6"/>
  <c r="T23" i="6"/>
  <c r="S23" i="6"/>
  <c r="R23" i="6"/>
  <c r="Q23" i="6"/>
  <c r="P23" i="6"/>
  <c r="O23" i="6"/>
  <c r="N23" i="6"/>
  <c r="M23" i="6"/>
  <c r="L23" i="6"/>
  <c r="K23" i="6"/>
  <c r="J23" i="6"/>
  <c r="I23" i="6"/>
  <c r="H23" i="6"/>
  <c r="G23" i="6"/>
  <c r="F23" i="6"/>
  <c r="E23" i="6"/>
  <c r="D23" i="6"/>
  <c r="C23" i="6"/>
  <c r="B23" i="6"/>
  <c r="C17" i="6"/>
  <c r="D17" i="6"/>
  <c r="E17" i="6"/>
  <c r="F17" i="6"/>
  <c r="G17" i="6"/>
  <c r="H17" i="6"/>
  <c r="I17" i="6"/>
  <c r="J17" i="6"/>
  <c r="K17" i="6"/>
  <c r="L17" i="6"/>
  <c r="M17" i="6"/>
  <c r="N17" i="6"/>
  <c r="O17" i="6"/>
  <c r="P17" i="6"/>
  <c r="Q17" i="6"/>
  <c r="R17" i="6"/>
  <c r="S17" i="6"/>
  <c r="T17" i="6"/>
  <c r="U17" i="6"/>
  <c r="V17" i="6"/>
  <c r="W17" i="6"/>
  <c r="X17" i="6"/>
  <c r="Y17" i="6"/>
  <c r="Z17" i="6"/>
  <c r="Z18" i="6" s="1"/>
  <c r="AA17" i="6"/>
  <c r="AB17" i="6"/>
  <c r="AC17" i="6"/>
  <c r="B17" i="6"/>
  <c r="C13" i="6"/>
  <c r="D13" i="6"/>
  <c r="E13" i="6"/>
  <c r="F13" i="6"/>
  <c r="F18" i="6" s="1"/>
  <c r="G13" i="6"/>
  <c r="H13" i="6"/>
  <c r="I13" i="6"/>
  <c r="I18" i="6" s="1"/>
  <c r="J13" i="6"/>
  <c r="J18" i="6" s="1"/>
  <c r="K13" i="6"/>
  <c r="L13" i="6"/>
  <c r="M13" i="6"/>
  <c r="N13" i="6"/>
  <c r="O13" i="6"/>
  <c r="P13" i="6"/>
  <c r="Q13" i="6"/>
  <c r="R13" i="6"/>
  <c r="R18" i="6" s="1"/>
  <c r="S13" i="6"/>
  <c r="S18" i="6" s="1"/>
  <c r="T13" i="6"/>
  <c r="U13" i="6"/>
  <c r="V13" i="6"/>
  <c r="V18" i="6" s="1"/>
  <c r="W13" i="6"/>
  <c r="X13" i="6"/>
  <c r="Y13" i="6"/>
  <c r="Z13" i="6"/>
  <c r="AA13" i="6"/>
  <c r="AB13" i="6"/>
  <c r="AC13" i="6"/>
  <c r="B13" i="6"/>
  <c r="B18" i="6" s="1"/>
  <c r="F36" i="5"/>
  <c r="E36" i="5"/>
  <c r="D36" i="5"/>
  <c r="C36" i="5"/>
  <c r="B36" i="5"/>
  <c r="F35" i="5"/>
  <c r="E35" i="5"/>
  <c r="D35" i="5"/>
  <c r="C35" i="5"/>
  <c r="B35" i="5"/>
  <c r="F34" i="5"/>
  <c r="E34" i="5"/>
  <c r="D34" i="5"/>
  <c r="C34" i="5"/>
  <c r="B34" i="5"/>
  <c r="F33" i="5"/>
  <c r="E33" i="5"/>
  <c r="D33" i="5"/>
  <c r="C33" i="5"/>
  <c r="B33" i="5"/>
  <c r="F32" i="5"/>
  <c r="E32" i="5"/>
  <c r="D32" i="5"/>
  <c r="C32" i="5"/>
  <c r="B32" i="5"/>
  <c r="F31" i="5"/>
  <c r="E31" i="5"/>
  <c r="D31" i="5"/>
  <c r="C31" i="5"/>
  <c r="B31" i="5"/>
  <c r="F30" i="5"/>
  <c r="E30" i="5"/>
  <c r="D30" i="5"/>
  <c r="C30" i="5"/>
  <c r="B30" i="5"/>
  <c r="F29" i="5"/>
  <c r="E29" i="5"/>
  <c r="D29" i="5"/>
  <c r="C29" i="5"/>
  <c r="B29" i="5"/>
  <c r="F28" i="5"/>
  <c r="E28" i="5"/>
  <c r="D28" i="5"/>
  <c r="C28" i="5"/>
  <c r="B28" i="5"/>
  <c r="F27" i="5"/>
  <c r="E27" i="5"/>
  <c r="D27" i="5"/>
  <c r="C27" i="5"/>
  <c r="B27" i="5"/>
  <c r="F26" i="5"/>
  <c r="E26" i="5"/>
  <c r="D26" i="5"/>
  <c r="C26" i="5"/>
  <c r="B26" i="5"/>
  <c r="F25" i="5"/>
  <c r="E25" i="5"/>
  <c r="D25" i="5"/>
  <c r="C25" i="5"/>
  <c r="B25" i="5"/>
  <c r="F24" i="5"/>
  <c r="E24" i="5"/>
  <c r="D24" i="5"/>
  <c r="C24" i="5"/>
  <c r="B24" i="5"/>
  <c r="F23" i="5"/>
  <c r="E23" i="5"/>
  <c r="D23" i="5"/>
  <c r="C23" i="5"/>
  <c r="B23" i="5"/>
  <c r="C18" i="5"/>
  <c r="C17" i="5"/>
  <c r="D17" i="5"/>
  <c r="E17" i="5"/>
  <c r="F17" i="5"/>
  <c r="B17" i="5"/>
  <c r="C13" i="5"/>
  <c r="D13" i="5"/>
  <c r="D18" i="5" s="1"/>
  <c r="E13" i="5"/>
  <c r="E18" i="5" s="1"/>
  <c r="F13" i="5"/>
  <c r="F18" i="5" s="1"/>
  <c r="B13" i="5"/>
  <c r="B18" i="5" s="1"/>
  <c r="L36" i="4"/>
  <c r="K36" i="4"/>
  <c r="J36" i="4"/>
  <c r="I36" i="4"/>
  <c r="H36" i="4"/>
  <c r="G36" i="4"/>
  <c r="F36" i="4"/>
  <c r="E36" i="4"/>
  <c r="D36" i="4"/>
  <c r="C36" i="4"/>
  <c r="B36" i="4"/>
  <c r="L35" i="4"/>
  <c r="K35" i="4"/>
  <c r="J35" i="4"/>
  <c r="I35" i="4"/>
  <c r="H35" i="4"/>
  <c r="G35" i="4"/>
  <c r="F35" i="4"/>
  <c r="E35" i="4"/>
  <c r="D35" i="4"/>
  <c r="C35" i="4"/>
  <c r="B35" i="4"/>
  <c r="L34" i="4"/>
  <c r="K34" i="4"/>
  <c r="J34" i="4"/>
  <c r="I34" i="4"/>
  <c r="H34" i="4"/>
  <c r="G34" i="4"/>
  <c r="F34" i="4"/>
  <c r="E34" i="4"/>
  <c r="D34" i="4"/>
  <c r="C34" i="4"/>
  <c r="B34" i="4"/>
  <c r="L33" i="4"/>
  <c r="K33" i="4"/>
  <c r="J33" i="4"/>
  <c r="I33" i="4"/>
  <c r="H33" i="4"/>
  <c r="G33" i="4"/>
  <c r="F33" i="4"/>
  <c r="E33" i="4"/>
  <c r="D33" i="4"/>
  <c r="C33" i="4"/>
  <c r="B33" i="4"/>
  <c r="L32" i="4"/>
  <c r="K32" i="4"/>
  <c r="J32" i="4"/>
  <c r="I32" i="4"/>
  <c r="H32" i="4"/>
  <c r="G32" i="4"/>
  <c r="F32" i="4"/>
  <c r="E32" i="4"/>
  <c r="D32" i="4"/>
  <c r="C32" i="4"/>
  <c r="B32" i="4"/>
  <c r="L31" i="4"/>
  <c r="K31" i="4"/>
  <c r="J31" i="4"/>
  <c r="I31" i="4"/>
  <c r="H31" i="4"/>
  <c r="G31" i="4"/>
  <c r="F31" i="4"/>
  <c r="E31" i="4"/>
  <c r="D31" i="4"/>
  <c r="C31" i="4"/>
  <c r="B31" i="4"/>
  <c r="L30" i="4"/>
  <c r="K30" i="4"/>
  <c r="J30" i="4"/>
  <c r="I30" i="4"/>
  <c r="H30" i="4"/>
  <c r="G30" i="4"/>
  <c r="F30" i="4"/>
  <c r="E30" i="4"/>
  <c r="D30" i="4"/>
  <c r="C30" i="4"/>
  <c r="B30" i="4"/>
  <c r="L29" i="4"/>
  <c r="K29" i="4"/>
  <c r="J29" i="4"/>
  <c r="I29" i="4"/>
  <c r="H29" i="4"/>
  <c r="G29" i="4"/>
  <c r="F29" i="4"/>
  <c r="E29" i="4"/>
  <c r="D29" i="4"/>
  <c r="C29" i="4"/>
  <c r="B29" i="4"/>
  <c r="L28" i="4"/>
  <c r="K28" i="4"/>
  <c r="J28" i="4"/>
  <c r="I28" i="4"/>
  <c r="H28" i="4"/>
  <c r="G28" i="4"/>
  <c r="F28" i="4"/>
  <c r="E28" i="4"/>
  <c r="D28" i="4"/>
  <c r="C28" i="4"/>
  <c r="B28" i="4"/>
  <c r="L27" i="4"/>
  <c r="K27" i="4"/>
  <c r="J27" i="4"/>
  <c r="I27" i="4"/>
  <c r="H27" i="4"/>
  <c r="G27" i="4"/>
  <c r="F27" i="4"/>
  <c r="E27" i="4"/>
  <c r="D27" i="4"/>
  <c r="C27" i="4"/>
  <c r="B27" i="4"/>
  <c r="L26" i="4"/>
  <c r="K26" i="4"/>
  <c r="J26" i="4"/>
  <c r="I26" i="4"/>
  <c r="H26" i="4"/>
  <c r="G26" i="4"/>
  <c r="F26" i="4"/>
  <c r="E26" i="4"/>
  <c r="D26" i="4"/>
  <c r="C26" i="4"/>
  <c r="B26" i="4"/>
  <c r="L25" i="4"/>
  <c r="K25" i="4"/>
  <c r="J25" i="4"/>
  <c r="I25" i="4"/>
  <c r="H25" i="4"/>
  <c r="G25" i="4"/>
  <c r="F25" i="4"/>
  <c r="E25" i="4"/>
  <c r="D25" i="4"/>
  <c r="C25" i="4"/>
  <c r="B25" i="4"/>
  <c r="L24" i="4"/>
  <c r="K24" i="4"/>
  <c r="J24" i="4"/>
  <c r="I24" i="4"/>
  <c r="H24" i="4"/>
  <c r="G24" i="4"/>
  <c r="F24" i="4"/>
  <c r="E24" i="4"/>
  <c r="D24" i="4"/>
  <c r="C24" i="4"/>
  <c r="B24" i="4"/>
  <c r="L23" i="4"/>
  <c r="K23" i="4"/>
  <c r="J23" i="4"/>
  <c r="I23" i="4"/>
  <c r="H23" i="4"/>
  <c r="G23" i="4"/>
  <c r="F23" i="4"/>
  <c r="E23" i="4"/>
  <c r="D23" i="4"/>
  <c r="C23" i="4"/>
  <c r="B23" i="4"/>
  <c r="C17" i="4"/>
  <c r="D17" i="4"/>
  <c r="E17" i="4"/>
  <c r="F17" i="4"/>
  <c r="G17" i="4"/>
  <c r="H17" i="4"/>
  <c r="I17" i="4"/>
  <c r="J17" i="4"/>
  <c r="J18" i="4" s="1"/>
  <c r="K17" i="4"/>
  <c r="L17" i="4"/>
  <c r="B17" i="4"/>
  <c r="C13" i="4"/>
  <c r="C18" i="4" s="1"/>
  <c r="D13" i="4"/>
  <c r="D18" i="4" s="1"/>
  <c r="E13" i="4"/>
  <c r="E18" i="4" s="1"/>
  <c r="F13" i="4"/>
  <c r="F18" i="4" s="1"/>
  <c r="G13" i="4"/>
  <c r="G18" i="4" s="1"/>
  <c r="H13" i="4"/>
  <c r="H18" i="4" s="1"/>
  <c r="I13" i="4"/>
  <c r="I18" i="4" s="1"/>
  <c r="J13" i="4"/>
  <c r="K13" i="4"/>
  <c r="K18" i="4" s="1"/>
  <c r="L13" i="4"/>
  <c r="B13" i="4"/>
  <c r="B18" i="4" s="1"/>
  <c r="AB24" i="3"/>
  <c r="AB25" i="3"/>
  <c r="AB26" i="3"/>
  <c r="AB27" i="3"/>
  <c r="AB28" i="3"/>
  <c r="AB29" i="3"/>
  <c r="AB30" i="3"/>
  <c r="AB31" i="3"/>
  <c r="AB32" i="3"/>
  <c r="AB33" i="3"/>
  <c r="AB34" i="3"/>
  <c r="AB35" i="3"/>
  <c r="AB36" i="3"/>
  <c r="AA24" i="3"/>
  <c r="AA25" i="3"/>
  <c r="AA26" i="3"/>
  <c r="AA27" i="3"/>
  <c r="AA28" i="3"/>
  <c r="AA29" i="3"/>
  <c r="AA30" i="3"/>
  <c r="AA31" i="3"/>
  <c r="AA32" i="3"/>
  <c r="AA33" i="3"/>
  <c r="AA34" i="3"/>
  <c r="AA35" i="3"/>
  <c r="AA36" i="3"/>
  <c r="Z24" i="3"/>
  <c r="Z25" i="3"/>
  <c r="Z26" i="3"/>
  <c r="Z27" i="3"/>
  <c r="Z28" i="3"/>
  <c r="Z29" i="3"/>
  <c r="Z30" i="3"/>
  <c r="Z31" i="3"/>
  <c r="Z32" i="3"/>
  <c r="Z33" i="3"/>
  <c r="Z34" i="3"/>
  <c r="Z35" i="3"/>
  <c r="Z36" i="3"/>
  <c r="Y24" i="3"/>
  <c r="Y25" i="3"/>
  <c r="Y26" i="3"/>
  <c r="Y27" i="3"/>
  <c r="Y28" i="3"/>
  <c r="Y29" i="3"/>
  <c r="Y30" i="3"/>
  <c r="Y31" i="3"/>
  <c r="Y32" i="3"/>
  <c r="Y33" i="3"/>
  <c r="Y34" i="3"/>
  <c r="Y35" i="3"/>
  <c r="Y36" i="3"/>
  <c r="X24" i="3"/>
  <c r="X25" i="3"/>
  <c r="X26" i="3"/>
  <c r="X27" i="3"/>
  <c r="X28" i="3"/>
  <c r="X29" i="3"/>
  <c r="X30" i="3"/>
  <c r="X31" i="3"/>
  <c r="X32" i="3"/>
  <c r="X33" i="3"/>
  <c r="X34" i="3"/>
  <c r="X35" i="3"/>
  <c r="X36" i="3"/>
  <c r="W24" i="3"/>
  <c r="W25" i="3"/>
  <c r="W26" i="3"/>
  <c r="W27" i="3"/>
  <c r="W28" i="3"/>
  <c r="W29" i="3"/>
  <c r="W30" i="3"/>
  <c r="W31" i="3"/>
  <c r="W32" i="3"/>
  <c r="W33" i="3"/>
  <c r="W34" i="3"/>
  <c r="W35" i="3"/>
  <c r="W36" i="3"/>
  <c r="V24" i="3"/>
  <c r="V25" i="3"/>
  <c r="V26" i="3"/>
  <c r="V27" i="3"/>
  <c r="V28" i="3"/>
  <c r="V29" i="3"/>
  <c r="V30" i="3"/>
  <c r="V31" i="3"/>
  <c r="V32" i="3"/>
  <c r="V33" i="3"/>
  <c r="V34" i="3"/>
  <c r="V35" i="3"/>
  <c r="V36" i="3"/>
  <c r="U24" i="3"/>
  <c r="U25" i="3"/>
  <c r="U26" i="3"/>
  <c r="U27" i="3"/>
  <c r="U28" i="3"/>
  <c r="U29" i="3"/>
  <c r="U30" i="3"/>
  <c r="U31" i="3"/>
  <c r="U32" i="3"/>
  <c r="U33" i="3"/>
  <c r="U34" i="3"/>
  <c r="U35" i="3"/>
  <c r="U36" i="3"/>
  <c r="T24" i="3"/>
  <c r="T25" i="3"/>
  <c r="T26" i="3"/>
  <c r="T27" i="3"/>
  <c r="T28" i="3"/>
  <c r="T29" i="3"/>
  <c r="T30" i="3"/>
  <c r="T31" i="3"/>
  <c r="T32" i="3"/>
  <c r="T33" i="3"/>
  <c r="T34" i="3"/>
  <c r="T35" i="3"/>
  <c r="T36" i="3"/>
  <c r="AB23" i="3"/>
  <c r="AA23" i="3"/>
  <c r="Z23" i="3"/>
  <c r="Y23" i="3"/>
  <c r="X23" i="3"/>
  <c r="W23" i="3"/>
  <c r="V23" i="3"/>
  <c r="U23" i="3"/>
  <c r="T23" i="3"/>
  <c r="S24" i="3"/>
  <c r="S25" i="3"/>
  <c r="S26" i="3"/>
  <c r="S27" i="3"/>
  <c r="S28" i="3"/>
  <c r="S29" i="3"/>
  <c r="S30" i="3"/>
  <c r="S31" i="3"/>
  <c r="S32" i="3"/>
  <c r="S33" i="3"/>
  <c r="S34" i="3"/>
  <c r="S35" i="3"/>
  <c r="S36" i="3"/>
  <c r="R24" i="3"/>
  <c r="R25" i="3"/>
  <c r="R26" i="3"/>
  <c r="R27" i="3"/>
  <c r="R28" i="3"/>
  <c r="R29" i="3"/>
  <c r="R30" i="3"/>
  <c r="R31" i="3"/>
  <c r="R32" i="3"/>
  <c r="R33" i="3"/>
  <c r="R34" i="3"/>
  <c r="R35" i="3"/>
  <c r="R36" i="3"/>
  <c r="Q24" i="3"/>
  <c r="Q25" i="3"/>
  <c r="Q26" i="3"/>
  <c r="Q27" i="3"/>
  <c r="Q28" i="3"/>
  <c r="Q29" i="3"/>
  <c r="Q30" i="3"/>
  <c r="Q31" i="3"/>
  <c r="Q32" i="3"/>
  <c r="Q33" i="3"/>
  <c r="Q34" i="3"/>
  <c r="Q35" i="3"/>
  <c r="Q36" i="3"/>
  <c r="P24" i="3"/>
  <c r="P25" i="3"/>
  <c r="P26" i="3"/>
  <c r="P27" i="3"/>
  <c r="P28" i="3"/>
  <c r="P29" i="3"/>
  <c r="P30" i="3"/>
  <c r="P31" i="3"/>
  <c r="P32" i="3"/>
  <c r="P33" i="3"/>
  <c r="P34" i="3"/>
  <c r="P35" i="3"/>
  <c r="P36" i="3"/>
  <c r="O24" i="3"/>
  <c r="O25" i="3"/>
  <c r="O26" i="3"/>
  <c r="O27" i="3"/>
  <c r="O28" i="3"/>
  <c r="O29" i="3"/>
  <c r="O30" i="3"/>
  <c r="O31" i="3"/>
  <c r="O32" i="3"/>
  <c r="O33" i="3"/>
  <c r="O34" i="3"/>
  <c r="O35" i="3"/>
  <c r="O36" i="3"/>
  <c r="N24" i="3"/>
  <c r="N25" i="3"/>
  <c r="N26" i="3"/>
  <c r="N27" i="3"/>
  <c r="N28" i="3"/>
  <c r="N29" i="3"/>
  <c r="N30" i="3"/>
  <c r="N31" i="3"/>
  <c r="N32" i="3"/>
  <c r="N33" i="3"/>
  <c r="N34" i="3"/>
  <c r="N35" i="3"/>
  <c r="N36" i="3"/>
  <c r="M24" i="3"/>
  <c r="M25" i="3"/>
  <c r="M26" i="3"/>
  <c r="M27" i="3"/>
  <c r="M28" i="3"/>
  <c r="M29" i="3"/>
  <c r="M30" i="3"/>
  <c r="M31" i="3"/>
  <c r="M32" i="3"/>
  <c r="M33" i="3"/>
  <c r="M34" i="3"/>
  <c r="M35" i="3"/>
  <c r="M36" i="3"/>
  <c r="S23" i="3"/>
  <c r="R23" i="3"/>
  <c r="Q23" i="3"/>
  <c r="P23" i="3"/>
  <c r="O23" i="3"/>
  <c r="N23" i="3"/>
  <c r="M23" i="3"/>
  <c r="U18" i="3"/>
  <c r="V18" i="3"/>
  <c r="W18" i="3"/>
  <c r="X18" i="3"/>
  <c r="Y18" i="3"/>
  <c r="N17" i="3"/>
  <c r="O17" i="3"/>
  <c r="P17" i="3"/>
  <c r="Q17" i="3"/>
  <c r="R17" i="3"/>
  <c r="S17" i="3"/>
  <c r="S18" i="3" s="1"/>
  <c r="T17" i="3"/>
  <c r="U17" i="3"/>
  <c r="V17" i="3"/>
  <c r="W17" i="3"/>
  <c r="X17" i="3"/>
  <c r="Y17" i="3"/>
  <c r="Z17" i="3"/>
  <c r="AA17" i="3"/>
  <c r="AB17" i="3"/>
  <c r="M17" i="3"/>
  <c r="N13" i="3"/>
  <c r="N18" i="3" s="1"/>
  <c r="O13" i="3"/>
  <c r="O18" i="3" s="1"/>
  <c r="P13" i="3"/>
  <c r="P18" i="3" s="1"/>
  <c r="Q13" i="3"/>
  <c r="Q18" i="3" s="1"/>
  <c r="R13" i="3"/>
  <c r="R18" i="3" s="1"/>
  <c r="S13" i="3"/>
  <c r="T13" i="3"/>
  <c r="T18" i="3" s="1"/>
  <c r="U13" i="3"/>
  <c r="V13" i="3"/>
  <c r="W13" i="3"/>
  <c r="X13" i="3"/>
  <c r="Y13" i="3"/>
  <c r="Z13" i="3"/>
  <c r="Z18" i="3" s="1"/>
  <c r="AA13" i="3"/>
  <c r="AA18" i="3" s="1"/>
  <c r="AB13" i="3"/>
  <c r="AB18" i="3" s="1"/>
  <c r="M13" i="3"/>
  <c r="M18" i="3" s="1"/>
  <c r="I20" i="3"/>
  <c r="I19" i="3"/>
  <c r="I9" i="3" s="1"/>
  <c r="H17" i="3"/>
  <c r="C17" i="3"/>
  <c r="D17" i="3"/>
  <c r="D18" i="3" s="1"/>
  <c r="E17" i="3"/>
  <c r="F17" i="3"/>
  <c r="G17" i="3"/>
  <c r="B17" i="3"/>
  <c r="C13" i="3"/>
  <c r="D13" i="3"/>
  <c r="E13" i="3"/>
  <c r="F13" i="3"/>
  <c r="F18" i="3" s="1"/>
  <c r="G13" i="3"/>
  <c r="G18" i="3" s="1"/>
  <c r="H13" i="3"/>
  <c r="B13" i="3"/>
  <c r="D12" i="10" l="1"/>
  <c r="B18" i="7"/>
  <c r="K18" i="7"/>
  <c r="V18" i="7"/>
  <c r="J18" i="7"/>
  <c r="J25" i="7" s="1"/>
  <c r="U18" i="7"/>
  <c r="U24" i="7" s="1"/>
  <c r="I18" i="7"/>
  <c r="I34" i="7" s="1"/>
  <c r="T18" i="7"/>
  <c r="T32" i="7" s="1"/>
  <c r="H18" i="7"/>
  <c r="H34" i="7" s="1"/>
  <c r="S30" i="7"/>
  <c r="S27" i="7"/>
  <c r="S29" i="7"/>
  <c r="S33" i="7"/>
  <c r="G31" i="7"/>
  <c r="G28" i="7"/>
  <c r="G25" i="7"/>
  <c r="G27" i="7"/>
  <c r="G23" i="7"/>
  <c r="Q18" i="7"/>
  <c r="Q25" i="7" s="1"/>
  <c r="N18" i="7"/>
  <c r="N25" i="7" s="1"/>
  <c r="B35" i="7"/>
  <c r="K35" i="7"/>
  <c r="M18" i="7"/>
  <c r="M33" i="7" s="1"/>
  <c r="L18" i="7"/>
  <c r="L27" i="7" s="1"/>
  <c r="G35" i="7"/>
  <c r="S35" i="7"/>
  <c r="S31" i="7"/>
  <c r="D35" i="7"/>
  <c r="V33" i="7"/>
  <c r="V34" i="7"/>
  <c r="V23" i="7"/>
  <c r="V24" i="7"/>
  <c r="V36" i="7"/>
  <c r="V25" i="7"/>
  <c r="V26" i="7"/>
  <c r="V27" i="7"/>
  <c r="V28" i="7"/>
  <c r="V29" i="7"/>
  <c r="V32" i="7"/>
  <c r="V30" i="7"/>
  <c r="U32" i="7"/>
  <c r="U33" i="7"/>
  <c r="U34" i="7"/>
  <c r="U23" i="7"/>
  <c r="U26" i="7"/>
  <c r="U27" i="7"/>
  <c r="U31" i="7"/>
  <c r="U28" i="7"/>
  <c r="U29" i="7"/>
  <c r="U30" i="7"/>
  <c r="Q36" i="7"/>
  <c r="D36" i="7"/>
  <c r="D33" i="7"/>
  <c r="D30" i="7"/>
  <c r="D27" i="7"/>
  <c r="D24" i="7"/>
  <c r="D32" i="7"/>
  <c r="D29" i="7"/>
  <c r="D26" i="7"/>
  <c r="D23" i="7"/>
  <c r="D34" i="7"/>
  <c r="D28" i="7"/>
  <c r="D25" i="7"/>
  <c r="J36" i="7"/>
  <c r="J24" i="7"/>
  <c r="J28" i="7"/>
  <c r="J29" i="7"/>
  <c r="J23" i="7"/>
  <c r="J30" i="7"/>
  <c r="J32" i="7"/>
  <c r="J33" i="7"/>
  <c r="J34" i="7"/>
  <c r="I24" i="7"/>
  <c r="I36" i="7"/>
  <c r="I27" i="7"/>
  <c r="I29" i="7"/>
  <c r="I30" i="7"/>
  <c r="I23" i="7"/>
  <c r="I32" i="7"/>
  <c r="I33" i="7"/>
  <c r="N35" i="7"/>
  <c r="C36" i="7"/>
  <c r="C33" i="7"/>
  <c r="C30" i="7"/>
  <c r="C27" i="7"/>
  <c r="C24" i="7"/>
  <c r="C32" i="7"/>
  <c r="C29" i="7"/>
  <c r="C26" i="7"/>
  <c r="C23" i="7"/>
  <c r="C34" i="7"/>
  <c r="C31" i="7"/>
  <c r="C28" i="7"/>
  <c r="C25" i="7"/>
  <c r="N30" i="7"/>
  <c r="N32" i="7"/>
  <c r="N33" i="7"/>
  <c r="N34" i="7"/>
  <c r="N23" i="7"/>
  <c r="N36" i="7"/>
  <c r="U35" i="7"/>
  <c r="M32" i="7"/>
  <c r="V35" i="7"/>
  <c r="J35" i="7"/>
  <c r="L25" i="7"/>
  <c r="L26" i="7"/>
  <c r="L28" i="7"/>
  <c r="L29" i="7"/>
  <c r="L30" i="7"/>
  <c r="L34" i="7"/>
  <c r="L36" i="7"/>
  <c r="I35" i="7"/>
  <c r="B36" i="7"/>
  <c r="B33" i="7"/>
  <c r="B30" i="7"/>
  <c r="B27" i="7"/>
  <c r="B24" i="7"/>
  <c r="B32" i="7"/>
  <c r="B29" i="7"/>
  <c r="B26" i="7"/>
  <c r="B23" i="7"/>
  <c r="B34" i="7"/>
  <c r="B28" i="7"/>
  <c r="B25" i="7"/>
  <c r="K24" i="7"/>
  <c r="K36" i="7"/>
  <c r="K25" i="7"/>
  <c r="K26" i="7"/>
  <c r="K27" i="7"/>
  <c r="K28" i="7"/>
  <c r="K29" i="7"/>
  <c r="K23" i="7"/>
  <c r="K30" i="7"/>
  <c r="K32" i="7"/>
  <c r="K33" i="7"/>
  <c r="K34" i="7"/>
  <c r="C35" i="7"/>
  <c r="B31" i="7"/>
  <c r="G26" i="7"/>
  <c r="H32" i="7"/>
  <c r="S28" i="7"/>
  <c r="T29" i="7"/>
  <c r="V31" i="7"/>
  <c r="R18" i="7"/>
  <c r="R31" i="7" s="1"/>
  <c r="F18" i="7"/>
  <c r="F31" i="7" s="1"/>
  <c r="H31" i="7"/>
  <c r="T28" i="7"/>
  <c r="E18" i="7"/>
  <c r="D31" i="7"/>
  <c r="G36" i="7"/>
  <c r="G24" i="7"/>
  <c r="H30" i="7"/>
  <c r="I31" i="7"/>
  <c r="J31" i="7"/>
  <c r="S26" i="7"/>
  <c r="T27" i="7"/>
  <c r="P18" i="7"/>
  <c r="P31" i="7" s="1"/>
  <c r="H29" i="7"/>
  <c r="K31" i="7"/>
  <c r="S25" i="7"/>
  <c r="T26" i="7"/>
  <c r="O18" i="7"/>
  <c r="O31" i="7" s="1"/>
  <c r="G34" i="7"/>
  <c r="H28" i="7"/>
  <c r="N31" i="7"/>
  <c r="S36" i="7"/>
  <c r="S24" i="7"/>
  <c r="T25" i="7"/>
  <c r="G33" i="7"/>
  <c r="H27" i="7"/>
  <c r="S23" i="7"/>
  <c r="T36" i="7"/>
  <c r="T24" i="7"/>
  <c r="G32" i="7"/>
  <c r="H26" i="7"/>
  <c r="T23" i="7"/>
  <c r="S34" i="7"/>
  <c r="H23" i="7"/>
  <c r="H25" i="7"/>
  <c r="T34" i="7"/>
  <c r="G30" i="7"/>
  <c r="H36" i="7"/>
  <c r="H24" i="7"/>
  <c r="S32" i="7"/>
  <c r="T33" i="7"/>
  <c r="G29" i="7"/>
  <c r="G18" i="6"/>
  <c r="N18" i="6"/>
  <c r="Y18" i="6"/>
  <c r="M18" i="6"/>
  <c r="X18" i="6"/>
  <c r="L18" i="6"/>
  <c r="W18" i="6"/>
  <c r="K18" i="6"/>
  <c r="AC18" i="6"/>
  <c r="Q18" i="6"/>
  <c r="E18" i="6"/>
  <c r="U18" i="6"/>
  <c r="AB18" i="6"/>
  <c r="P18" i="6"/>
  <c r="D18" i="6"/>
  <c r="T18" i="6"/>
  <c r="H18" i="6"/>
  <c r="AA18" i="6"/>
  <c r="O18" i="6"/>
  <c r="C18" i="6"/>
  <c r="L18" i="4"/>
  <c r="E18" i="3"/>
  <c r="H18" i="3"/>
  <c r="H28" i="3" s="1"/>
  <c r="F35" i="3"/>
  <c r="E35" i="3"/>
  <c r="D34" i="3"/>
  <c r="D23" i="3"/>
  <c r="D32" i="3"/>
  <c r="D29" i="3"/>
  <c r="D26" i="3"/>
  <c r="D28" i="3"/>
  <c r="D36" i="3"/>
  <c r="D33" i="3"/>
  <c r="D30" i="3"/>
  <c r="D27" i="3"/>
  <c r="D24" i="3"/>
  <c r="D25" i="3"/>
  <c r="D31" i="3"/>
  <c r="H36" i="3"/>
  <c r="H33" i="3"/>
  <c r="H30" i="3"/>
  <c r="H27" i="3"/>
  <c r="H24" i="3"/>
  <c r="H26" i="3"/>
  <c r="H35" i="3"/>
  <c r="H32" i="3"/>
  <c r="H34" i="3"/>
  <c r="H25" i="3"/>
  <c r="H29" i="3"/>
  <c r="H23" i="3"/>
  <c r="B31" i="3"/>
  <c r="C35" i="3"/>
  <c r="G32" i="3"/>
  <c r="G29" i="3"/>
  <c r="G26" i="3"/>
  <c r="G28" i="3"/>
  <c r="G23" i="3"/>
  <c r="G34" i="3"/>
  <c r="G25" i="3"/>
  <c r="G36" i="3"/>
  <c r="G33" i="3"/>
  <c r="G30" i="3"/>
  <c r="G27" i="3"/>
  <c r="G24" i="3"/>
  <c r="F23" i="3"/>
  <c r="F32" i="3"/>
  <c r="F29" i="3"/>
  <c r="F26" i="3"/>
  <c r="F33" i="3"/>
  <c r="F27" i="3"/>
  <c r="F30" i="3"/>
  <c r="F24" i="3"/>
  <c r="F36" i="3"/>
  <c r="F34" i="3"/>
  <c r="F31" i="3"/>
  <c r="F28" i="3"/>
  <c r="F25" i="3"/>
  <c r="E32" i="3"/>
  <c r="E29" i="3"/>
  <c r="E26" i="3"/>
  <c r="E28" i="3"/>
  <c r="E23" i="3"/>
  <c r="E31" i="3"/>
  <c r="E36" i="3"/>
  <c r="E33" i="3"/>
  <c r="E30" i="3"/>
  <c r="E27" i="3"/>
  <c r="E24" i="3"/>
  <c r="E25" i="3"/>
  <c r="E34" i="3"/>
  <c r="B35" i="3"/>
  <c r="C31" i="3"/>
  <c r="G35" i="3"/>
  <c r="I6" i="3"/>
  <c r="B18" i="3"/>
  <c r="B23" i="3" s="1"/>
  <c r="H31" i="3"/>
  <c r="I15" i="3"/>
  <c r="I7" i="3"/>
  <c r="I5" i="3"/>
  <c r="G31" i="3"/>
  <c r="I16" i="3"/>
  <c r="I14" i="3"/>
  <c r="I13" i="3"/>
  <c r="I8" i="3"/>
  <c r="I12" i="3"/>
  <c r="D35" i="3"/>
  <c r="C18" i="3"/>
  <c r="I10" i="3"/>
  <c r="I11" i="3"/>
  <c r="M30" i="7" l="1"/>
  <c r="M29" i="7"/>
  <c r="M35" i="7"/>
  <c r="M28" i="7"/>
  <c r="M27" i="7"/>
  <c r="M26" i="7"/>
  <c r="N29" i="7"/>
  <c r="M23" i="7"/>
  <c r="N24" i="7"/>
  <c r="I28" i="7"/>
  <c r="M25" i="7"/>
  <c r="N28" i="7"/>
  <c r="H35" i="7"/>
  <c r="H33" i="7"/>
  <c r="M36" i="7"/>
  <c r="N27" i="7"/>
  <c r="I26" i="7"/>
  <c r="J27" i="7"/>
  <c r="U25" i="7"/>
  <c r="T35" i="7"/>
  <c r="M31" i="7"/>
  <c r="M34" i="7"/>
  <c r="M24" i="7"/>
  <c r="N26" i="7"/>
  <c r="I25" i="7"/>
  <c r="J26" i="7"/>
  <c r="U36" i="7"/>
  <c r="T31" i="7"/>
  <c r="T30" i="7"/>
  <c r="Q35" i="7"/>
  <c r="Q24" i="7"/>
  <c r="Q34" i="7"/>
  <c r="L33" i="7"/>
  <c r="Q33" i="7"/>
  <c r="Q23" i="7"/>
  <c r="L31" i="7"/>
  <c r="L32" i="7"/>
  <c r="Q27" i="7"/>
  <c r="L24" i="7"/>
  <c r="L35" i="7"/>
  <c r="Q32" i="7"/>
  <c r="Q31" i="7"/>
  <c r="L23" i="7"/>
  <c r="Q30" i="7"/>
  <c r="Q29" i="7"/>
  <c r="Q26" i="7"/>
  <c r="Q28" i="7"/>
  <c r="E24" i="7"/>
  <c r="E33" i="7"/>
  <c r="E35" i="7"/>
  <c r="E32" i="7"/>
  <c r="E29" i="7"/>
  <c r="E26" i="7"/>
  <c r="E23" i="7"/>
  <c r="E30" i="7"/>
  <c r="E27" i="7"/>
  <c r="E34" i="7"/>
  <c r="E28" i="7"/>
  <c r="E25" i="7"/>
  <c r="E36" i="7"/>
  <c r="O35" i="7"/>
  <c r="O26" i="7"/>
  <c r="O27" i="7"/>
  <c r="O25" i="7"/>
  <c r="O28" i="7"/>
  <c r="O29" i="7"/>
  <c r="O30" i="7"/>
  <c r="O32" i="7"/>
  <c r="O33" i="7"/>
  <c r="O34" i="7"/>
  <c r="O23" i="7"/>
  <c r="O24" i="7"/>
  <c r="O36" i="7"/>
  <c r="P27" i="7"/>
  <c r="P28" i="7"/>
  <c r="P29" i="7"/>
  <c r="P30" i="7"/>
  <c r="P32" i="7"/>
  <c r="P33" i="7"/>
  <c r="P34" i="7"/>
  <c r="P23" i="7"/>
  <c r="P24" i="7"/>
  <c r="P36" i="7"/>
  <c r="P26" i="7"/>
  <c r="P25" i="7"/>
  <c r="F24" i="7"/>
  <c r="F36" i="7"/>
  <c r="F25" i="7"/>
  <c r="F23" i="7"/>
  <c r="F26" i="7"/>
  <c r="F27" i="7"/>
  <c r="F28" i="7"/>
  <c r="F29" i="7"/>
  <c r="F30" i="7"/>
  <c r="F32" i="7"/>
  <c r="F33" i="7"/>
  <c r="F34" i="7"/>
  <c r="E31" i="7"/>
  <c r="R29" i="7"/>
  <c r="R30" i="7"/>
  <c r="R28" i="7"/>
  <c r="R32" i="7"/>
  <c r="R33" i="7"/>
  <c r="R34" i="7"/>
  <c r="R23" i="7"/>
  <c r="R24" i="7"/>
  <c r="R36" i="7"/>
  <c r="R25" i="7"/>
  <c r="R26" i="7"/>
  <c r="R27" i="7"/>
  <c r="P35" i="7"/>
  <c r="R35" i="7"/>
  <c r="F35" i="7"/>
  <c r="I17" i="3"/>
  <c r="I18" i="3" s="1"/>
  <c r="C34" i="3"/>
  <c r="C28" i="3"/>
  <c r="C25" i="3"/>
  <c r="C27" i="3"/>
  <c r="C23" i="3"/>
  <c r="C33" i="3"/>
  <c r="C32" i="3"/>
  <c r="C29" i="3"/>
  <c r="C26" i="3"/>
  <c r="C36" i="3"/>
  <c r="C30" i="3"/>
  <c r="C24" i="3"/>
  <c r="B34" i="3"/>
  <c r="B28" i="3"/>
  <c r="B25" i="3"/>
  <c r="B32" i="3"/>
  <c r="B26" i="3"/>
  <c r="B29" i="3"/>
  <c r="B36" i="3"/>
  <c r="B33" i="3"/>
  <c r="B30" i="3"/>
  <c r="B27" i="3"/>
  <c r="B24" i="3"/>
  <c r="I36" i="3" l="1"/>
  <c r="I27" i="3"/>
  <c r="I30" i="3"/>
  <c r="I29" i="3"/>
  <c r="I24" i="3"/>
  <c r="I23" i="3"/>
  <c r="I34" i="3"/>
  <c r="I33" i="3"/>
  <c r="I28" i="3"/>
  <c r="I25" i="3"/>
  <c r="I26" i="3"/>
  <c r="I31" i="3"/>
  <c r="I32" i="3"/>
  <c r="I35" i="3"/>
</calcChain>
</file>

<file path=xl/sharedStrings.xml><?xml version="1.0" encoding="utf-8"?>
<sst xmlns="http://schemas.openxmlformats.org/spreadsheetml/2006/main" count="1391" uniqueCount="508">
  <si>
    <t>SIGLA</t>
  </si>
  <si>
    <t>Razon Social</t>
  </si>
  <si>
    <t>DESIGNADOR</t>
  </si>
  <si>
    <t>COSTOS TOTALES</t>
  </si>
  <si>
    <t>Numero Horas</t>
  </si>
  <si>
    <t>Numero Aeronaves</t>
  </si>
  <si>
    <t>0AC</t>
  </si>
  <si>
    <t>TE</t>
  </si>
  <si>
    <t>C182</t>
  </si>
  <si>
    <t>0BH</t>
  </si>
  <si>
    <t>AG</t>
  </si>
  <si>
    <t>0BM</t>
  </si>
  <si>
    <t>AERO SANIDAD AGRICOLA S.A.S - ASA S.A.S.</t>
  </si>
  <si>
    <t>C188</t>
  </si>
  <si>
    <t>PA25</t>
  </si>
  <si>
    <t>0BR</t>
  </si>
  <si>
    <t>COMPAÑIA AEROFUMIGACIONES CALIMA S.A.S. CALIMA S.A.S.</t>
  </si>
  <si>
    <t>PA18</t>
  </si>
  <si>
    <t>SS2T</t>
  </si>
  <si>
    <t>0BS</t>
  </si>
  <si>
    <t>COMPAÑÍA ESPECIALIZADA EN TRABAJOS AEROAGRÍCOLAS S.A.S.</t>
  </si>
  <si>
    <t>C206</t>
  </si>
  <si>
    <t>0BT</t>
  </si>
  <si>
    <t>COMPAÑÍA AERO AGRÍCOLA INTEGRAL S.A.S. CAAISA</t>
  </si>
  <si>
    <t>0CB</t>
  </si>
  <si>
    <t>C208</t>
  </si>
  <si>
    <t>0CK</t>
  </si>
  <si>
    <t>FUMIGACION AEREA DEL ORIENTE S.A.S FARO</t>
  </si>
  <si>
    <t>0CP</t>
  </si>
  <si>
    <t>SERVICIOS AGRICOLAS FIBA S.A.S.</t>
  </si>
  <si>
    <t>0CR</t>
  </si>
  <si>
    <t>SERVICIOS DE FUMIGACION AEREA GARAY S.A.S. FUMIGARAY  S.A.S.</t>
  </si>
  <si>
    <t>AT3P</t>
  </si>
  <si>
    <t>0CT</t>
  </si>
  <si>
    <t>FUMIGACIONES AEREAS DEL NORTE S.A.S.</t>
  </si>
  <si>
    <t>P28A</t>
  </si>
  <si>
    <t>0CW</t>
  </si>
  <si>
    <t>HELICE LTDA. FUMIGACION AEREA</t>
  </si>
  <si>
    <t>0DL</t>
  </si>
  <si>
    <t>0DM</t>
  </si>
  <si>
    <t>SERVICIO DE FUMIGACIÓN AÉREA DEL CASANARE SFA LTDA</t>
  </si>
  <si>
    <t>0DP</t>
  </si>
  <si>
    <t>0DR</t>
  </si>
  <si>
    <t>SERVICIO AÉREO DEL ORIENTE S.A.S. "SAO S.A.S."</t>
  </si>
  <si>
    <t>0DT</t>
  </si>
  <si>
    <t>SERVICIOS AEROAGRICOLAS DEL CASANARE S.A.S. - SAAC S.A.S.</t>
  </si>
  <si>
    <t>0DU</t>
  </si>
  <si>
    <t>ASPERSIONES TECNICAS DEL CAMPO LIMITADA AEROTEC LTDA.</t>
  </si>
  <si>
    <t>C172</t>
  </si>
  <si>
    <t>0DW</t>
  </si>
  <si>
    <t>QUIMBAYA EXPLORACION Y RECURSOS GEOMATICOS S.A.S. QUERGEO S.A.S.</t>
  </si>
  <si>
    <t>AF</t>
  </si>
  <si>
    <t>0DX</t>
  </si>
  <si>
    <t>TRABAJOS AEREOS ESPECIALES AVIACION AGRICOLA S.A.S. TAES S.A.S.</t>
  </si>
  <si>
    <t>0DY</t>
  </si>
  <si>
    <t>COMPAÑIA COLOMBIANA DE AEROSERVICIOS C.C.A. LTDA.</t>
  </si>
  <si>
    <t>0DZ</t>
  </si>
  <si>
    <t>FUNDACION CARDIOVASCULAR DE COLOMBIA</t>
  </si>
  <si>
    <t>AB</t>
  </si>
  <si>
    <t>LJ31</t>
  </si>
  <si>
    <t>0EA</t>
  </si>
  <si>
    <t>COLCHARTER IPS S.A.S.</t>
  </si>
  <si>
    <t>BE9L</t>
  </si>
  <si>
    <t>C414</t>
  </si>
  <si>
    <t>PA34</t>
  </si>
  <si>
    <t>0EC</t>
  </si>
  <si>
    <t>0ED</t>
  </si>
  <si>
    <t>B06</t>
  </si>
  <si>
    <t>0EJ</t>
  </si>
  <si>
    <t>C404</t>
  </si>
  <si>
    <t>0EM</t>
  </si>
  <si>
    <t>C180</t>
  </si>
  <si>
    <t>0ET</t>
  </si>
  <si>
    <t>A100</t>
  </si>
  <si>
    <t>0EV</t>
  </si>
  <si>
    <t>AT5T</t>
  </si>
  <si>
    <t>1AS</t>
  </si>
  <si>
    <t>TAXI AEREO DEL ALTO MENEGUA LTDA.-AEROMENEGUA LTDA-</t>
  </si>
  <si>
    <t>TA</t>
  </si>
  <si>
    <t>1BB</t>
  </si>
  <si>
    <t>AEROLINEAS DEL LLANO S.A.S. - ALLAS S.A.S.</t>
  </si>
  <si>
    <t>DC3</t>
  </si>
  <si>
    <t>PA32</t>
  </si>
  <si>
    <t>1BC</t>
  </si>
  <si>
    <t>INTERNACIONAL EJECUTIVA DE AVIACION S.A.S.</t>
  </si>
  <si>
    <t>E55P</t>
  </si>
  <si>
    <t>CL30</t>
  </si>
  <si>
    <t>1BE</t>
  </si>
  <si>
    <t>AEROTAXI DEL UPIA S.A.S.  AERUPIA S.A.S.</t>
  </si>
  <si>
    <t>PA31</t>
  </si>
  <si>
    <t>1BO</t>
  </si>
  <si>
    <t>1BR</t>
  </si>
  <si>
    <t>AEROLINEAS LLANERAS ARALL LTDA.</t>
  </si>
  <si>
    <t>1BT</t>
  </si>
  <si>
    <t>AEROVIAS REGIONALES DEL ORIENTE S.A.S. ARO S.A.S.</t>
  </si>
  <si>
    <t>1CG</t>
  </si>
  <si>
    <t>AVIONES DEL CESAR S.A.S.</t>
  </si>
  <si>
    <t>1CP</t>
  </si>
  <si>
    <t>AS55</t>
  </si>
  <si>
    <t>1CV</t>
  </si>
  <si>
    <t>1DF</t>
  </si>
  <si>
    <t>LINEAS AEREAS DEL NORTE DE SANTANDER S.A.S. LANS S.A.S.</t>
  </si>
  <si>
    <t>1DY</t>
  </si>
  <si>
    <t>1ED</t>
  </si>
  <si>
    <t>SERVICIOS AEREOS PANAMERICANOS SARPA S.A.S.</t>
  </si>
  <si>
    <t>JS32</t>
  </si>
  <si>
    <t>L410</t>
  </si>
  <si>
    <t>E145</t>
  </si>
  <si>
    <t>1EE</t>
  </si>
  <si>
    <t>A119</t>
  </si>
  <si>
    <t>1EG</t>
  </si>
  <si>
    <t>C210</t>
  </si>
  <si>
    <t>1EH</t>
  </si>
  <si>
    <t>SERVICIO AEREO DE CAPURGANA S.A. - SEARCA S.A.</t>
  </si>
  <si>
    <t>CR</t>
  </si>
  <si>
    <t>G280</t>
  </si>
  <si>
    <t>B190</t>
  </si>
  <si>
    <t>H25B</t>
  </si>
  <si>
    <t>1EN</t>
  </si>
  <si>
    <t>B212</t>
  </si>
  <si>
    <t>1EQ</t>
  </si>
  <si>
    <t>TAERCO LTDA. TAXI AEREO COLOMBIANO</t>
  </si>
  <si>
    <t>1FC</t>
  </si>
  <si>
    <t>TRANSPORTE AEREO DE COLOMBIA S.A. TAC S.A.</t>
  </si>
  <si>
    <t>1FR</t>
  </si>
  <si>
    <t>C402</t>
  </si>
  <si>
    <t>1FZ</t>
  </si>
  <si>
    <t>HELI JET SAS</t>
  </si>
  <si>
    <t>1GB</t>
  </si>
  <si>
    <t>HELIGOLFO S.A.S.</t>
  </si>
  <si>
    <t>1GM</t>
  </si>
  <si>
    <t>DELTA HELICOPTEROS S.A.S.</t>
  </si>
  <si>
    <t>1GQ</t>
  </si>
  <si>
    <t>AMBULANCIAS AEREAS DE COLOMBIA S.A.S.</t>
  </si>
  <si>
    <t>1GR</t>
  </si>
  <si>
    <t>PACIFICA DE AVIACION S.A.S.</t>
  </si>
  <si>
    <t>1GU</t>
  </si>
  <si>
    <t>AMERICA'S AIR SAS</t>
  </si>
  <si>
    <t>1HB</t>
  </si>
  <si>
    <t>HANGAR 29 S.A.S.</t>
  </si>
  <si>
    <t>6AF</t>
  </si>
  <si>
    <t>CA</t>
  </si>
  <si>
    <t>B763</t>
  </si>
  <si>
    <t>ACA</t>
  </si>
  <si>
    <t>AIR CANADA SUCURSAL COLOMBIA</t>
  </si>
  <si>
    <t>PA</t>
  </si>
  <si>
    <t>A333</t>
  </si>
  <si>
    <t>ACL</t>
  </si>
  <si>
    <t>AN26</t>
  </si>
  <si>
    <t>B737</t>
  </si>
  <si>
    <t>AEA</t>
  </si>
  <si>
    <t>B788</t>
  </si>
  <si>
    <t>AFR</t>
  </si>
  <si>
    <t>SOCIEDAD AIR FRANCE</t>
  </si>
  <si>
    <t>AMX</t>
  </si>
  <si>
    <t>B738</t>
  </si>
  <si>
    <t>ARE</t>
  </si>
  <si>
    <t>AEROVIAS DE INTEGRACION REGIONAL S.A. AIRES S.A.</t>
  </si>
  <si>
    <t>TR</t>
  </si>
  <si>
    <t>A319</t>
  </si>
  <si>
    <t>A320</t>
  </si>
  <si>
    <t>ARG</t>
  </si>
  <si>
    <t>AEROLINEAS ARGENTINAS</t>
  </si>
  <si>
    <t>AVA</t>
  </si>
  <si>
    <t>AEROVIAS DEL CONTINENTE AMERICANO S.A. AVIANCA</t>
  </si>
  <si>
    <t>AVR</t>
  </si>
  <si>
    <t>SC</t>
  </si>
  <si>
    <t>CMP</t>
  </si>
  <si>
    <t>DAE</t>
  </si>
  <si>
    <t>DHL AERO EXPRESO S.A. SUCURSAL COLOMBIA</t>
  </si>
  <si>
    <t>B752</t>
  </si>
  <si>
    <t>DAL</t>
  </si>
  <si>
    <t>DELTA AIR LINES INC. SUCURSAL DE COLOMBIA</t>
  </si>
  <si>
    <t>DLH</t>
  </si>
  <si>
    <t>DEUTSCHE LUFTHANSA AKTIENGESELLSCHAFT</t>
  </si>
  <si>
    <t>EZR</t>
  </si>
  <si>
    <t>PC</t>
  </si>
  <si>
    <t>SF50</t>
  </si>
  <si>
    <t>FDX</t>
  </si>
  <si>
    <t>FEDERAL EXPRESS CORPORATION</t>
  </si>
  <si>
    <t>GLG</t>
  </si>
  <si>
    <t>GTI</t>
  </si>
  <si>
    <t>HEL</t>
  </si>
  <si>
    <t>B412</t>
  </si>
  <si>
    <t>HTS</t>
  </si>
  <si>
    <t>HELISTAR S.A.S.</t>
  </si>
  <si>
    <t>BE20</t>
  </si>
  <si>
    <t>F2TH</t>
  </si>
  <si>
    <t>MI8</t>
  </si>
  <si>
    <t>B350</t>
  </si>
  <si>
    <t>EC45</t>
  </si>
  <si>
    <t>IBE</t>
  </si>
  <si>
    <t>IBERIA LINEAS AEREAS DE ESPANA SOCIEDAD ANONIMA OPERADORA SUCURSAL COLOMBIANA - IBERIA OPERADORA</t>
  </si>
  <si>
    <t>KLM</t>
  </si>
  <si>
    <t>KRE</t>
  </si>
  <si>
    <t>AEROSUCRE S.A.</t>
  </si>
  <si>
    <t>B733</t>
  </si>
  <si>
    <t>B722</t>
  </si>
  <si>
    <t>B732</t>
  </si>
  <si>
    <t>B734</t>
  </si>
  <si>
    <t>LAE</t>
  </si>
  <si>
    <t>LINEA AEREA CARGUERA DE COLOMBIA S.A.</t>
  </si>
  <si>
    <t>LAN</t>
  </si>
  <si>
    <t>LATAM AIRLINES GROUP S.A.</t>
  </si>
  <si>
    <t>LNE</t>
  </si>
  <si>
    <t>LPE</t>
  </si>
  <si>
    <t>LRC</t>
  </si>
  <si>
    <t>LTG</t>
  </si>
  <si>
    <t>MAA</t>
  </si>
  <si>
    <t>A332</t>
  </si>
  <si>
    <t>NSE</t>
  </si>
  <si>
    <t>AT45</t>
  </si>
  <si>
    <t>AT76</t>
  </si>
  <si>
    <t>OAA</t>
  </si>
  <si>
    <t>OEF</t>
  </si>
  <si>
    <t>MG MEDICAL GROUP S.A.S.</t>
  </si>
  <si>
    <t>PUE</t>
  </si>
  <si>
    <t>RPB</t>
  </si>
  <si>
    <t>AEROREPUBLICA S.A.</t>
  </si>
  <si>
    <t>SKU</t>
  </si>
  <si>
    <t>RE</t>
  </si>
  <si>
    <t>A20N</t>
  </si>
  <si>
    <t>TAI</t>
  </si>
  <si>
    <t>TACA INTERNATIONAL AIRLINES S A SUCURSAL COLOMBIA</t>
  </si>
  <si>
    <t>TAM</t>
  </si>
  <si>
    <t>TAM LINHAS AEREAS S A SUCURSAL COLOMBIA</t>
  </si>
  <si>
    <t>THY</t>
  </si>
  <si>
    <t>TPA</t>
  </si>
  <si>
    <t>TAMPA CARGO S.A.S</t>
  </si>
  <si>
    <t>UPS</t>
  </si>
  <si>
    <t>UNITED PARCEL SERVICE CO. SUCURSAL COLOMBIA</t>
  </si>
  <si>
    <t>VOC</t>
  </si>
  <si>
    <t>VOI</t>
  </si>
  <si>
    <t>A359</t>
  </si>
  <si>
    <t>A346</t>
  </si>
  <si>
    <t>B748</t>
  </si>
  <si>
    <t>B789</t>
  </si>
  <si>
    <t>NKS</t>
  </si>
  <si>
    <t>B773</t>
  </si>
  <si>
    <t>UAL</t>
  </si>
  <si>
    <t>B7M8</t>
  </si>
  <si>
    <t>TRIPULACIÓN</t>
  </si>
  <si>
    <t>SEGUROS</t>
  </si>
  <si>
    <t>SERVICIOS AERONAUTICOS</t>
  </si>
  <si>
    <t>MANTENIMIENTO</t>
  </si>
  <si>
    <t>SERVICIO A PASAJEROS</t>
  </si>
  <si>
    <t>COMBUSTIBLE</t>
  </si>
  <si>
    <t>DEPRECIACION</t>
  </si>
  <si>
    <t>ARRIENDOS</t>
  </si>
  <si>
    <t>ADMINISTRACIÓN</t>
  </si>
  <si>
    <t>VENTAS</t>
  </si>
  <si>
    <t>FINANCIEROS</t>
  </si>
  <si>
    <t>TOTAL COSTOS DIRECTOS</t>
  </si>
  <si>
    <t>TOTAL COSTOS INDIRECTOS</t>
  </si>
  <si>
    <t>EMPRESAS DE TRANSPORTE PASAJEROS REGULAR NACIONAL</t>
  </si>
  <si>
    <t>EMPRESAS</t>
  </si>
  <si>
    <t>DESIGNADORES</t>
  </si>
  <si>
    <t>ARE - AVA - AVR</t>
  </si>
  <si>
    <t>COSTOS DE OPERACIÓN POR TIPO DE AERONAVE - II SEMESTRE DE 2023</t>
  </si>
  <si>
    <t>PROMEDIO</t>
  </si>
  <si>
    <t>PARTICIPACION</t>
  </si>
  <si>
    <t>Total Tripulación</t>
  </si>
  <si>
    <t>Total Seguros</t>
  </si>
  <si>
    <t>Total Servicios Aeronaúticos</t>
  </si>
  <si>
    <t>Total Mantenimiento</t>
  </si>
  <si>
    <t>Total Servicio a Pasajeros</t>
  </si>
  <si>
    <t>Total Combustible</t>
  </si>
  <si>
    <t>Total Depreciación</t>
  </si>
  <si>
    <t>Total Arriendo</t>
  </si>
  <si>
    <t>Total COSTOS DIRECTOS</t>
  </si>
  <si>
    <t>Total Administración</t>
  </si>
  <si>
    <t>Total Ventas</t>
  </si>
  <si>
    <t>Total Financieros</t>
  </si>
  <si>
    <t>Total COSTOS INDIRECTOS</t>
  </si>
  <si>
    <t>SKU - TAM - VOI</t>
  </si>
  <si>
    <t>GLG - LNE - LPE</t>
  </si>
  <si>
    <t>GLG - GUG - LAN - LPE - LRC - NKS - TAI - VIV - VOC</t>
  </si>
  <si>
    <t>AFR - IBE</t>
  </si>
  <si>
    <t>AMX - CMP - DAL</t>
  </si>
  <si>
    <t>AEA - LAN</t>
  </si>
  <si>
    <t>EMPRESAS DE TRANSPORTE PASAJEROS REGULAR INTERNACIONAL</t>
  </si>
  <si>
    <t>EMPRESAS DE TRANSPORTE AEREO - CARGA NACIONAL E INTERNACIONAL</t>
  </si>
  <si>
    <t>MAA - TPA</t>
  </si>
  <si>
    <t>DAE - UPS</t>
  </si>
  <si>
    <t>ABX - FDX - LAE - LTG - MAA - UPS</t>
  </si>
  <si>
    <t>EMPRESAS DE TRANSPORTE AEREO COMERCIAL REGIONAL</t>
  </si>
  <si>
    <t>1EH - 1FC</t>
  </si>
  <si>
    <t>EMPRESAS DE TRANSPORTE AEREO - AEROTAXIS</t>
  </si>
  <si>
    <t>1EE - HTS</t>
  </si>
  <si>
    <t>1BO - 1CP - 1CV - 1EE - 1GM - 1HB</t>
  </si>
  <si>
    <t>1FZ - HEL</t>
  </si>
  <si>
    <t>1EN - HEL - HTS</t>
  </si>
  <si>
    <t>1AS - 1BR - 1HE</t>
  </si>
  <si>
    <t>1BE - 1BR - 1BT - 1DF - 1EG - 1FZ</t>
  </si>
  <si>
    <t>1BR - 1BT - 1DF - 1DO - 1EG - 1EQ - 1FR - 1GU - 1HE</t>
  </si>
  <si>
    <t>1DO - 1GB</t>
  </si>
  <si>
    <t>1EG - 1FZ</t>
  </si>
  <si>
    <t>1FR - 1FZ - 1GB - 1GR - 1GU - 3GH</t>
  </si>
  <si>
    <t>1ED - 1GR</t>
  </si>
  <si>
    <t>1BB - 1BT</t>
  </si>
  <si>
    <t>1BE - 1CG - 1DO - 1EQ</t>
  </si>
  <si>
    <t>1DF - 1DO - 1DY - 1HE</t>
  </si>
  <si>
    <t>EMPRESAS DE TRABAJOS AEREOS  ESPECIALES</t>
  </si>
  <si>
    <t>COSTOS DE OPERACIÓN HORA BLOQUE POR TIPO DE AERONAVE - II SEMESTRE DE 2023</t>
  </si>
  <si>
    <t>0ED - 0EQ</t>
  </si>
  <si>
    <t>0AC - 0BH - 0DW</t>
  </si>
  <si>
    <t>0BM - 0BP - 0BR - 0CK - 0CW - 0DL - 0DX - 0ER</t>
  </si>
  <si>
    <t>0BS - 0CP - 0DP - 0DT - 0EC - 0EU - 1GQ</t>
  </si>
  <si>
    <t>0BP - 0DM - 0DR - 0DY</t>
  </si>
  <si>
    <t>0EA - 0ED - 0ES - OEF</t>
  </si>
  <si>
    <t>0BR - 0BT</t>
  </si>
  <si>
    <t>TRABAJOS AEREOS ESPECIALES</t>
  </si>
  <si>
    <t>EMPRESAS DE TRANSPORTE AEREO CARGA NACIONAL -  INTERNACIONAL</t>
  </si>
  <si>
    <t xml:space="preserve">EMPRESAS DE TRANSPORTE AEREO PASAJEROS NACIONAL REGULAR </t>
  </si>
  <si>
    <t>COBERTURA</t>
  </si>
  <si>
    <t>RELACION EMPRESA - TIPO DE AERONAVE</t>
  </si>
  <si>
    <t>CONCEPTO</t>
  </si>
  <si>
    <t>PAG</t>
  </si>
  <si>
    <t>CONTENIDO</t>
  </si>
  <si>
    <t>SERVICIO AEREO A TERRITORIOS NACIONALES  S.A. - SATENA</t>
  </si>
  <si>
    <t>ULAC</t>
  </si>
  <si>
    <t>1GO</t>
  </si>
  <si>
    <t>GLOBAL SERVICE AVIATION S.A.S.</t>
  </si>
  <si>
    <t>T210</t>
  </si>
  <si>
    <t>0DQ</t>
  </si>
  <si>
    <t>AMA LTDA. AVIONES Y MAQUINARIAS AGRICOLAS</t>
  </si>
  <si>
    <t>1GJ</t>
  </si>
  <si>
    <t>AERO SERVICIOS ESPECIALIZADOS ASES S.A.S</t>
  </si>
  <si>
    <t>S76</t>
  </si>
  <si>
    <t>1GC</t>
  </si>
  <si>
    <t>AEROEXPRESS S.A.S.</t>
  </si>
  <si>
    <t>R66</t>
  </si>
  <si>
    <t>R44</t>
  </si>
  <si>
    <t>R22</t>
  </si>
  <si>
    <t>PA46</t>
  </si>
  <si>
    <t>0BE</t>
  </si>
  <si>
    <t>AERO AGROPECUARIA DEL NORTE S.A.S. AEROPENORT S.A.S.</t>
  </si>
  <si>
    <t>PA36</t>
  </si>
  <si>
    <t>1GS</t>
  </si>
  <si>
    <t>SOLAIR S. A. S.</t>
  </si>
  <si>
    <t>1GP</t>
  </si>
  <si>
    <t>AERO TAXI GUAYMARAL ATG  S.A.S.</t>
  </si>
  <si>
    <t>1GK</t>
  </si>
  <si>
    <t>AEROESTAR LTDA</t>
  </si>
  <si>
    <t>SERVICIO AEREO REGIONAL SAER LTDA</t>
  </si>
  <si>
    <t>1AP</t>
  </si>
  <si>
    <t>LINEAS AEREAS GALAN LIMITADA AEROGALAN</t>
  </si>
  <si>
    <t>GOOD - FLY  CO  S.A.S</t>
  </si>
  <si>
    <t>SAE SERVICIOS AÉREOS ESPECIALES GLOBAL LIFE AMBULANCIAS S.A.S.</t>
  </si>
  <si>
    <t>1EY</t>
  </si>
  <si>
    <t>TRANSPORTES AEREOS DEL ARIARI S.A.S. - TARI S.A.S.</t>
  </si>
  <si>
    <t>AVIONES PUBLICITARIOS DE COLOMBIA  S.A.S AERIAL SIGN S.A.S</t>
  </si>
  <si>
    <t>2EO</t>
  </si>
  <si>
    <t>LATINOAMERICANA DE SERVICIOS AEREO S.A.S. LASER AEREO S.A.S.</t>
  </si>
  <si>
    <t>1HC</t>
  </si>
  <si>
    <t>TRANSPACIFICOS Y CIA S.A.S.</t>
  </si>
  <si>
    <t>1GW</t>
  </si>
  <si>
    <t>CHARTER EXPRESS S.A.S.</t>
  </si>
  <si>
    <t>0BV</t>
  </si>
  <si>
    <t>COALCESAR LTDA. COOP MULTIACTIVA  ALGODONERA DEL DEPTO DEL CESAR</t>
  </si>
  <si>
    <t>1FU</t>
  </si>
  <si>
    <t>1CW</t>
  </si>
  <si>
    <t>VERTICAL DE AVIACION S.A.S.</t>
  </si>
  <si>
    <t>M18</t>
  </si>
  <si>
    <t>EFY</t>
  </si>
  <si>
    <t>EMPRESA AÉREA DE SERVICIOS Y FACILITACIÓN LOGÍSTICA INTEGRAL S.A. - EASYFLY S.A.</t>
  </si>
  <si>
    <t>1HD</t>
  </si>
  <si>
    <t>SIS SOLUCIONES INTEGRALES GNSS S.A.S.</t>
  </si>
  <si>
    <t>H500</t>
  </si>
  <si>
    <t>GLF4</t>
  </si>
  <si>
    <t>1FQ</t>
  </si>
  <si>
    <t>AEROCHARTER ANDINA S.A</t>
  </si>
  <si>
    <t>EC35</t>
  </si>
  <si>
    <t>SERVICIOS INTEGRALES HELICOPORTADOS S.A.S. - SICHER HELICOPTERS S.A.S.</t>
  </si>
  <si>
    <t>COMPAÑIA PANAMEÑA DE AVIACION S.A. COPA AIRLINES</t>
  </si>
  <si>
    <t>E135</t>
  </si>
  <si>
    <t>DC3T</t>
  </si>
  <si>
    <t>AEROLINEAS ANDINAS S.A</t>
  </si>
  <si>
    <t>6AD</t>
  </si>
  <si>
    <t>AIR COLOMBIA S.A.S.</t>
  </si>
  <si>
    <t>C90A</t>
  </si>
  <si>
    <t>C421</t>
  </si>
  <si>
    <t>1FV</t>
  </si>
  <si>
    <t>AVIOCHARTER S.A.S.</t>
  </si>
  <si>
    <t>1FT</t>
  </si>
  <si>
    <t>AEROEXPRESO DEL PACIFICO S.A.</t>
  </si>
  <si>
    <t>AEROEJECUTIVOS DE ANTIOQUIA S.A.</t>
  </si>
  <si>
    <t>0EG</t>
  </si>
  <si>
    <t>VANNET S.A.S.</t>
  </si>
  <si>
    <t>C303</t>
  </si>
  <si>
    <t>SERVICIOS AEREOS DEL GUAVIARE LIMITADA SAVIARE LTDA.</t>
  </si>
  <si>
    <t>1AM</t>
  </si>
  <si>
    <t>AEROTAXI DEL ORIENTE COLOMBIANO AEROCOL S.A.S</t>
  </si>
  <si>
    <t>1AE</t>
  </si>
  <si>
    <t>AERO APOYO LTDA. TRANSPORTE AEREO DE APOYO PETROLERO</t>
  </si>
  <si>
    <t>0EB</t>
  </si>
  <si>
    <t>ISATECH CORPORATION S A S</t>
  </si>
  <si>
    <t>COMERCIALIZADORA ECO LIMITADA</t>
  </si>
  <si>
    <t>AEROESTUDIOS SOCIEDAD ANONIMA "AEROESTUDIOS S.A."</t>
  </si>
  <si>
    <t>0DS</t>
  </si>
  <si>
    <t>FAGAN S. EN C. FUMIGACION AEREA LOS GAVANES</t>
  </si>
  <si>
    <t>FUMIVILLA LTDA FUMIGACIONES AEREAS DE VILLANUEVA  LIMITADA</t>
  </si>
  <si>
    <t>0DC</t>
  </si>
  <si>
    <t>SAMA LTDA. SOCIEDAD AEROAGRICOLA DE MAGANGUE</t>
  </si>
  <si>
    <t>0DA</t>
  </si>
  <si>
    <t>SERVICIO AÉREO DE FUMIGACIÓN COLOMBIANA LTDA. "SAFUCO"</t>
  </si>
  <si>
    <t>0CJ</t>
  </si>
  <si>
    <t>FARI LTDA. FUMIGACIONES AEREAS DEL ARIARI</t>
  </si>
  <si>
    <t>0CC</t>
  </si>
  <si>
    <t>FAGA LTDA. FUMIGACIONES AEREAS GAVIOTAS CIA.</t>
  </si>
  <si>
    <t>COMPAÑIA AEROAGRICOLA DE LOS LLANOS S.A.S. AGILL S.A.S. (ANTES COMPAÑIA AEROAGRICOLA GIRARDOT LTDA. AGIL LTDA.)</t>
  </si>
  <si>
    <t>1BP</t>
  </si>
  <si>
    <t>AEROLINEAS PETROLERAS S.A.S. - ALPES S.A.S.</t>
  </si>
  <si>
    <t>BN2P</t>
  </si>
  <si>
    <t>1DS</t>
  </si>
  <si>
    <t>RIO SUR S. A.</t>
  </si>
  <si>
    <t>BE40</t>
  </si>
  <si>
    <t>1BG</t>
  </si>
  <si>
    <t>AER CARIBE</t>
  </si>
  <si>
    <t>BE35</t>
  </si>
  <si>
    <t>MASAIR. AEROTRANSPORTES MAS DE CARGA SUCURSAL COL.</t>
  </si>
  <si>
    <t>ABSA AEROLINEAS BRASILERAS S.A</t>
  </si>
  <si>
    <t>AJT</t>
  </si>
  <si>
    <t>AMERIJET INTERNATIONAL COLOMBIA</t>
  </si>
  <si>
    <t>UNITED AIRLINES INC.</t>
  </si>
  <si>
    <t>CLX</t>
  </si>
  <si>
    <t>CARGOLUX AIRLINES INTERNATIONAL S.A. SUCURSAL COLOMBIA.</t>
  </si>
  <si>
    <t>B742</t>
  </si>
  <si>
    <t>AEROVIAS DE MEXICO S. A. AEROMEXICO SUCURSAL COLOMBIA</t>
  </si>
  <si>
    <t>VEC</t>
  </si>
  <si>
    <t>VENSECAR INTERNACIONAL C. A.  SUCURSAL COLOMBIA</t>
  </si>
  <si>
    <t>B60T</t>
  </si>
  <si>
    <t>HELICOPTEROS NACIONALES DE COLOMBIA S.A.S. "HELICOL S.A.S."</t>
  </si>
  <si>
    <t>1GY</t>
  </si>
  <si>
    <t>HELISUR S.A.S.</t>
  </si>
  <si>
    <t>B407</t>
  </si>
  <si>
    <t>SASA SOCIEDAD AERONAUTICA DE SANTANDER S.A.</t>
  </si>
  <si>
    <t>HELISERVICE LTDA</t>
  </si>
  <si>
    <t>B105</t>
  </si>
  <si>
    <t>COMPAÑIA DE VUELO DE HELICOPTEROS COMERCIALES S.A.S. HELIFLY S.A.S.</t>
  </si>
  <si>
    <t>SDK</t>
  </si>
  <si>
    <t>SOCIEDAD AEREA DEL CAQUETA LTDA.</t>
  </si>
  <si>
    <t>AN32</t>
  </si>
  <si>
    <t>AN12</t>
  </si>
  <si>
    <t>AC90</t>
  </si>
  <si>
    <t>SPIRIT AIRLINES INC</t>
  </si>
  <si>
    <t>LAN PERU S.A. SUCURSAL COLOMBIA</t>
  </si>
  <si>
    <t>A139</t>
  </si>
  <si>
    <t>Actividad</t>
  </si>
  <si>
    <r>
      <t xml:space="preserve">TRABAJOS AÉREOS ESPECIALES: </t>
    </r>
    <r>
      <rPr>
        <sz val="10"/>
        <color indexed="8"/>
        <rFont val="Calibri"/>
        <family val="2"/>
      </rPr>
      <t>(Publicidad, aerofotografía, ambulancia, etc.)</t>
    </r>
  </si>
  <si>
    <t>TRABAJOS AÉREOS ESPECIALES - AVIACION AGRICOLA</t>
  </si>
  <si>
    <t>PASAJEROS REGULAR INTERNACIONAL</t>
  </si>
  <si>
    <t>PASAJEROS REGULAR NACIONAL</t>
  </si>
  <si>
    <t>% COBERTURA</t>
  </si>
  <si>
    <t>TOTAL EMPRESAS VIGENTES</t>
  </si>
  <si>
    <t>No. EMPRE. PRESENTARÓN INFORME</t>
  </si>
  <si>
    <t>MODALIDADES</t>
  </si>
  <si>
    <t>Número Horas</t>
  </si>
  <si>
    <t>COSTOS  TOTALES</t>
  </si>
  <si>
    <t>Financieros</t>
  </si>
  <si>
    <t>Ventas</t>
  </si>
  <si>
    <t xml:space="preserve">Administración </t>
  </si>
  <si>
    <t xml:space="preserve">Arriendo </t>
  </si>
  <si>
    <t>Depreciación</t>
  </si>
  <si>
    <t xml:space="preserve">Combustible </t>
  </si>
  <si>
    <t>Servicio de Pasajeros</t>
  </si>
  <si>
    <t xml:space="preserve">Mantenimiento </t>
  </si>
  <si>
    <t xml:space="preserve">Servicios Aeronaúticos </t>
  </si>
  <si>
    <t>Seguros</t>
  </si>
  <si>
    <t xml:space="preserve">Tripulación  </t>
  </si>
  <si>
    <t>VARIACIÓN %</t>
  </si>
  <si>
    <t>PARTICIPACIÓN %</t>
  </si>
  <si>
    <t>CONCEPTOS</t>
  </si>
  <si>
    <t>COSTOS DE OPERACIÓN POR TIPO DE AERONAVE II SEMESTRE DE 2023</t>
  </si>
  <si>
    <t>COMPARATIVO EMPRESAS PAX REGULAR NACIONAL II SEMESTRE 2022 VS 2023</t>
  </si>
  <si>
    <t>COBERTURA COSTOS DE OPERACIÓN II SEMESTRE 2023</t>
  </si>
  <si>
    <t>TOTAL COBERTURA II SEMESTRE AÑO 2023</t>
  </si>
  <si>
    <r>
      <rPr>
        <b/>
        <sz val="11"/>
        <color theme="1"/>
        <rFont val="Calibri"/>
        <family val="2"/>
      </rPr>
      <t>Nota:</t>
    </r>
    <r>
      <rPr>
        <sz val="11"/>
        <color theme="1"/>
        <rFont val="Calibri"/>
        <family val="2"/>
      </rPr>
      <t xml:space="preserve"> Las siguientes empresas NO presentaron reportes de costos de operación del II Semestre de 2023</t>
    </r>
  </si>
  <si>
    <r>
      <rPr>
        <b/>
        <sz val="11"/>
        <color theme="1"/>
        <rFont val="Calibri"/>
        <family val="2"/>
      </rPr>
      <t>PASAJEROS REGULAR NACIONAL:</t>
    </r>
    <r>
      <rPr>
        <sz val="11"/>
        <color theme="1"/>
        <rFont val="Calibri"/>
        <family val="2"/>
      </rPr>
      <t xml:space="preserve"> EASYFLY (CLIC)</t>
    </r>
  </si>
  <si>
    <t>BASE DE DATOS 05/04/2023</t>
  </si>
  <si>
    <r>
      <rPr>
        <b/>
        <sz val="11"/>
        <color theme="1"/>
        <rFont val="Calibri"/>
        <family val="2"/>
      </rPr>
      <t>PASAJEROS REGULAR INTERNACIONAL:</t>
    </r>
    <r>
      <rPr>
        <sz val="11"/>
        <color theme="1"/>
        <rFont val="Calibri"/>
        <family val="2"/>
      </rPr>
      <t xml:space="preserve"> American Airlines, Jetblue Airways, Jet Smart y Arajet.</t>
    </r>
  </si>
  <si>
    <r>
      <t xml:space="preserve">CARGA NACIONAL - INTERNACIONAL: </t>
    </r>
    <r>
      <rPr>
        <sz val="11"/>
        <color theme="1"/>
        <rFont val="Calibri"/>
        <family val="2"/>
      </rPr>
      <t>Lineas Aereas Suramericanas (LAS CARGO) y Martinair Holland.</t>
    </r>
  </si>
  <si>
    <r>
      <rPr>
        <b/>
        <sz val="11"/>
        <color theme="1"/>
        <rFont val="Calibri"/>
        <family val="2"/>
      </rPr>
      <t>AEROTAXIS</t>
    </r>
    <r>
      <rPr>
        <sz val="11"/>
        <color theme="1"/>
        <rFont val="Calibri"/>
        <family val="2"/>
      </rPr>
      <t>: Aerotaxi Guaymaral, Aerocharter Andina, Aerocol, Aeropaca. Aerotaxi del Upia, Aviocharter, Central Charter de Colombia, Charter Express, Helifly, Heliav, Helisur, Flexair, SIS Soluciones Integrales, Solair, Transpacificos, Tari, Vertical de Aviación, Vannet.</t>
    </r>
  </si>
  <si>
    <r>
      <t xml:space="preserve">AVIACION AGRICOLA: </t>
    </r>
    <r>
      <rPr>
        <sz val="11"/>
        <color theme="1"/>
        <rFont val="Calibri"/>
        <family val="2"/>
      </rPr>
      <t>Aeropenort, Faro, Fagan, Faga, Sanidad Vegetal Cruz Verde, Servicio Aereo del Oriente, Sama.</t>
    </r>
  </si>
  <si>
    <r>
      <rPr>
        <b/>
        <sz val="11"/>
        <color theme="1"/>
        <rFont val="Calibri"/>
        <family val="2"/>
      </rPr>
      <t>TRABAJOS AÉREOS ESPECIALES:</t>
    </r>
    <r>
      <rPr>
        <sz val="11"/>
        <color theme="1"/>
        <rFont val="Calibri"/>
        <family val="2"/>
      </rPr>
      <t xml:space="preserve"> Fal Ingenieros y Rio Sur.</t>
    </r>
  </si>
  <si>
    <t>DE UN TOTAL DE 132 EMPRESAS VIGENTES CON LA OBLIGACIÓN DE PRESENTAR LOS INFORMES DE COSTOS DE OPERACIÓN DEL II SEMESTRE  DE 2023, 99 COMPAÑIAS AERONÁUTICAS PRESENTARON REPORTES, LO QUE  REPRESENTA EL 75 % DE COBERTURA, INCREMENTANDOSE UN 28% COMPARADO CON EL II SEMESTRE  DEL AÑO 2022.</t>
  </si>
  <si>
    <t>COMERCIAL REGIONAL</t>
  </si>
  <si>
    <t>CARGA NACIONAL - INTERNACIONAL</t>
  </si>
  <si>
    <t>NO REGULAR  -AEROTAXIS</t>
  </si>
  <si>
    <t>II SEMESTRE 2023</t>
  </si>
  <si>
    <t>II SEMESTRE 2022</t>
  </si>
  <si>
    <t>Comparativo Costos de Operación Transporte regular Doméstico II semestre.</t>
  </si>
  <si>
    <t>COSTOS DE OPERACIÓN II SEMESTRE DE 2023 POR DESIGNADOR</t>
  </si>
  <si>
    <t>LAN ECUADOR S.A. SUCURSAL COLOMBIA</t>
  </si>
  <si>
    <t>K.L.M. CIA REAL HOLANDESA DE AVIACIÓN</t>
  </si>
  <si>
    <t>TURKISH AIRLINES</t>
  </si>
  <si>
    <t>VOLARIS COSTA RICA</t>
  </si>
  <si>
    <t>VOLARIS MEXICO</t>
  </si>
  <si>
    <t>SKY AIRLINES</t>
  </si>
  <si>
    <t>EZ AIR</t>
  </si>
  <si>
    <t>AEROLINEAS GALAPAGOS - AEROGAL</t>
  </si>
  <si>
    <t>AIR EUROPA LINEAS AEREAS SOCIEDAD ANONIMA</t>
  </si>
  <si>
    <t>LINEAS AEREAS COSTARRICENSES S.A. - LACSA</t>
  </si>
  <si>
    <t>PLUS ULTRA</t>
  </si>
  <si>
    <t>REGIONAL EXPRESS AMERICAS</t>
  </si>
  <si>
    <t>Elaborado: Juan David Domínguez Arrieta - Grupo Estadisticas y Analisis Sectorial</t>
  </si>
  <si>
    <t>Revisado: Jorge Alonso Quintana Cristancho - Coordinador Grupo Estadisticas y Analisis Sectorial</t>
  </si>
  <si>
    <t>Número Aeronaves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</si>
</sst>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_-* #,##0_-;\-* #,##0_-;_-* &quot;-&quot;??_-;_-@_-"/>
  </numFmts>
  <fonts count="25" x14ac:knownFonts="1">
    <font>
      <sz val="10"/>
      <color theme="1"/>
      <name val="Tahoma"/>
      <family val="2"/>
    </font>
    <font>
      <sz val="11"/>
      <color theme="1"/>
      <name val="Calibri"/>
      <family val="2"/>
      <scheme val="minor"/>
    </font>
    <font>
      <sz val="10"/>
      <color theme="1"/>
      <name val="Tahoma"/>
      <family val="2"/>
    </font>
    <font>
      <b/>
      <sz val="10"/>
      <color theme="1"/>
      <name val="Tahoma"/>
      <family val="2"/>
    </font>
    <font>
      <u/>
      <sz val="11"/>
      <color theme="10"/>
      <name val="Calibri"/>
      <family val="2"/>
      <scheme val="minor"/>
    </font>
    <font>
      <b/>
      <u/>
      <sz val="11"/>
      <color theme="3"/>
      <name val="Calibri"/>
      <family val="2"/>
    </font>
    <font>
      <b/>
      <u/>
      <sz val="11"/>
      <name val="Calibri"/>
      <family val="2"/>
    </font>
    <font>
      <sz val="10"/>
      <name val="Tahoma"/>
      <family val="2"/>
    </font>
    <font>
      <b/>
      <sz val="10"/>
      <name val="Tahoma"/>
      <family val="2"/>
    </font>
    <font>
      <u/>
      <sz val="14"/>
      <color rgb="FF0070C0"/>
      <name val="Arial"/>
      <family val="2"/>
    </font>
    <font>
      <sz val="16"/>
      <color theme="1"/>
      <name val="Arial"/>
      <family val="2"/>
    </font>
    <font>
      <b/>
      <sz val="18"/>
      <color theme="1"/>
      <name val="Arial"/>
      <family val="2"/>
    </font>
    <font>
      <b/>
      <sz val="10"/>
      <color theme="1"/>
      <name val="Arial"/>
      <family val="2"/>
    </font>
    <font>
      <b/>
      <sz val="16"/>
      <color theme="1"/>
      <name val="Calibri"/>
      <family val="2"/>
      <scheme val="minor"/>
    </font>
    <font>
      <sz val="11"/>
      <color theme="1"/>
      <name val="Calibri"/>
      <family val="2"/>
    </font>
    <font>
      <sz val="8"/>
      <name val="Arial"/>
      <family val="2"/>
    </font>
    <font>
      <b/>
      <sz val="11"/>
      <color theme="1"/>
      <name val="Calibri"/>
      <family val="2"/>
    </font>
    <font>
      <sz val="11"/>
      <name val="Calibri"/>
      <family val="2"/>
    </font>
    <font>
      <sz val="10"/>
      <color theme="1"/>
      <name val="Calibri"/>
      <family val="2"/>
    </font>
    <font>
      <sz val="10"/>
      <color indexed="8"/>
      <name val="Calibri"/>
      <family val="2"/>
    </font>
    <font>
      <b/>
      <sz val="15"/>
      <color theme="1"/>
      <name val="Tahoma"/>
      <family val="2"/>
    </font>
    <font>
      <sz val="10"/>
      <name val="Arial"/>
      <family val="2"/>
    </font>
    <font>
      <b/>
      <sz val="10"/>
      <name val="Arial"/>
      <family val="2"/>
    </font>
    <font>
      <b/>
      <sz val="13"/>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127">
    <xf numFmtId="0" fontId="0" fillId="0" borderId="0" xfId="0"/>
    <xf numFmtId="3" fontId="0" fillId="0" borderId="0" xfId="0" applyNumberFormat="1"/>
    <xf numFmtId="0" fontId="0" fillId="0" borderId="0" xfId="0" applyAlignment="1">
      <alignment horizontal="left"/>
    </xf>
    <xf numFmtId="3" fontId="0" fillId="0" borderId="0" xfId="0" applyNumberFormat="1" applyAlignment="1">
      <alignment horizontal="center"/>
    </xf>
    <xf numFmtId="3" fontId="3" fillId="0" borderId="0" xfId="0" applyNumberFormat="1" applyFont="1" applyAlignment="1">
      <alignment horizont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wrapText="1"/>
    </xf>
    <xf numFmtId="3" fontId="0" fillId="0" borderId="1" xfId="0" applyNumberFormat="1" applyBorder="1" applyAlignment="1">
      <alignment horizontal="left"/>
    </xf>
    <xf numFmtId="3" fontId="0" fillId="0" borderId="1" xfId="0" applyNumberFormat="1" applyBorder="1" applyAlignment="1">
      <alignment horizontal="center"/>
    </xf>
    <xf numFmtId="0" fontId="7" fillId="0" borderId="4" xfId="0" applyFont="1" applyBorder="1" applyAlignment="1" applyProtection="1">
      <alignment horizontal="left"/>
      <protection locked="0"/>
    </xf>
    <xf numFmtId="164" fontId="0" fillId="0" borderId="4" xfId="2" applyNumberFormat="1" applyFont="1" applyBorder="1" applyAlignment="1" applyProtection="1">
      <alignment horizontal="center"/>
      <protection locked="0"/>
    </xf>
    <xf numFmtId="0" fontId="7" fillId="0" borderId="1" xfId="0" applyFont="1" applyBorder="1" applyAlignment="1" applyProtection="1">
      <alignment horizontal="left"/>
      <protection locked="0"/>
    </xf>
    <xf numFmtId="0" fontId="8" fillId="3" borderId="1" xfId="0" applyFont="1" applyFill="1" applyBorder="1" applyAlignment="1" applyProtection="1">
      <alignment horizontal="left"/>
      <protection locked="0"/>
    </xf>
    <xf numFmtId="164" fontId="3" fillId="3" borderId="4" xfId="2" applyNumberFormat="1" applyFont="1" applyFill="1" applyBorder="1" applyAlignment="1" applyProtection="1">
      <alignment horizontal="center"/>
      <protection locked="0"/>
    </xf>
    <xf numFmtId="0" fontId="3" fillId="3" borderId="1" xfId="0" applyFont="1" applyFill="1" applyBorder="1" applyAlignment="1">
      <alignment horizontal="left"/>
    </xf>
    <xf numFmtId="0" fontId="3" fillId="3" borderId="7" xfId="0" applyFont="1" applyFill="1" applyBorder="1" applyAlignment="1" applyProtection="1">
      <alignment wrapText="1"/>
      <protection locked="0"/>
    </xf>
    <xf numFmtId="3" fontId="3" fillId="3" borderId="1" xfId="0" applyNumberFormat="1" applyFont="1" applyFill="1" applyBorder="1" applyAlignment="1">
      <alignment horizontal="left" vertical="center"/>
    </xf>
    <xf numFmtId="0" fontId="3" fillId="0" borderId="0" xfId="0" applyFont="1" applyFill="1" applyBorder="1"/>
    <xf numFmtId="3" fontId="0" fillId="0" borderId="0" xfId="0" applyNumberFormat="1" applyBorder="1"/>
    <xf numFmtId="3" fontId="0" fillId="0" borderId="2" xfId="0" applyNumberFormat="1" applyBorder="1"/>
    <xf numFmtId="3" fontId="3" fillId="3" borderId="3" xfId="0" applyNumberFormat="1" applyFont="1" applyFill="1" applyBorder="1" applyAlignment="1">
      <alignment horizontal="center" vertical="center"/>
    </xf>
    <xf numFmtId="0" fontId="0" fillId="0" borderId="1" xfId="0" applyBorder="1" applyAlignment="1">
      <alignment horizontal="left"/>
    </xf>
    <xf numFmtId="0" fontId="1" fillId="0" borderId="0" xfId="4" applyProtection="1">
      <protection locked="0"/>
    </xf>
    <xf numFmtId="0" fontId="9" fillId="0" borderId="8" xfId="3" applyFont="1" applyBorder="1" applyProtection="1">
      <protection locked="0"/>
    </xf>
    <xf numFmtId="0" fontId="10" fillId="0" borderId="9" xfId="4" applyFont="1" applyBorder="1" applyAlignment="1" applyProtection="1">
      <alignment horizontal="center" wrapText="1"/>
      <protection locked="0"/>
    </xf>
    <xf numFmtId="0" fontId="10" fillId="0" borderId="10" xfId="4" applyFont="1" applyBorder="1" applyAlignment="1" applyProtection="1">
      <alignment horizontal="center" wrapText="1"/>
      <protection locked="0"/>
    </xf>
    <xf numFmtId="0" fontId="9" fillId="0" borderId="11" xfId="3" applyFont="1" applyBorder="1"/>
    <xf numFmtId="0" fontId="11" fillId="3" borderId="12" xfId="4" applyFont="1" applyFill="1" applyBorder="1" applyAlignment="1" applyProtection="1">
      <alignment horizontal="center"/>
      <protection locked="0"/>
    </xf>
    <xf numFmtId="0" fontId="0" fillId="2" borderId="1" xfId="0" applyFill="1" applyBorder="1"/>
    <xf numFmtId="0" fontId="3" fillId="0" borderId="0" xfId="0" applyFont="1" applyAlignment="1">
      <alignment horizontal="center" vertical="center"/>
    </xf>
    <xf numFmtId="0" fontId="3" fillId="0" borderId="0" xfId="0" applyFont="1" applyAlignment="1">
      <alignment horizontal="center"/>
    </xf>
    <xf numFmtId="0" fontId="12" fillId="5" borderId="3" xfId="0" applyFont="1" applyFill="1" applyBorder="1" applyAlignment="1">
      <alignment horizontal="center"/>
    </xf>
    <xf numFmtId="0" fontId="0" fillId="0" borderId="0" xfId="0" applyProtection="1">
      <protection locked="0"/>
    </xf>
    <xf numFmtId="0" fontId="14" fillId="0" borderId="0" xfId="0" applyFont="1" applyProtection="1">
      <protection locked="0"/>
    </xf>
    <xf numFmtId="0" fontId="15" fillId="0" borderId="0" xfId="0" applyFont="1" applyProtection="1">
      <protection locked="0"/>
    </xf>
    <xf numFmtId="9" fontId="16" fillId="3" borderId="12" xfId="2" applyFont="1" applyFill="1" applyBorder="1" applyAlignment="1" applyProtection="1">
      <alignment horizontal="center"/>
      <protection locked="0"/>
    </xf>
    <xf numFmtId="0" fontId="16" fillId="3" borderId="16" xfId="0" applyFont="1" applyFill="1" applyBorder="1" applyAlignment="1" applyProtection="1">
      <alignment horizontal="center"/>
      <protection locked="0"/>
    </xf>
    <xf numFmtId="0" fontId="16" fillId="3" borderId="17" xfId="0" applyFont="1" applyFill="1" applyBorder="1" applyAlignment="1" applyProtection="1">
      <alignment horizontal="center" vertical="center" wrapText="1"/>
      <protection locked="0"/>
    </xf>
    <xf numFmtId="9" fontId="17" fillId="0" borderId="3" xfId="5"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8" fillId="0" borderId="18" xfId="0" applyFont="1" applyBorder="1" applyAlignment="1" applyProtection="1">
      <alignment horizontal="left" vertical="center" wrapText="1"/>
      <protection locked="0"/>
    </xf>
    <xf numFmtId="9" fontId="17" fillId="0" borderId="1" xfId="5" applyFont="1" applyBorder="1" applyAlignment="1" applyProtection="1">
      <alignment horizontal="center"/>
      <protection locked="0"/>
    </xf>
    <xf numFmtId="0" fontId="17" fillId="0" borderId="1" xfId="0" applyFont="1" applyBorder="1" applyAlignment="1" applyProtection="1">
      <alignment horizontal="center"/>
      <protection locked="0"/>
    </xf>
    <xf numFmtId="0" fontId="14" fillId="0" borderId="10" xfId="0" applyFont="1" applyBorder="1" applyProtection="1">
      <protection locked="0"/>
    </xf>
    <xf numFmtId="9" fontId="17" fillId="0" borderId="4" xfId="5" applyFont="1" applyBorder="1" applyAlignment="1" applyProtection="1">
      <alignment horizontal="center"/>
      <protection locked="0"/>
    </xf>
    <xf numFmtId="0" fontId="17" fillId="0" borderId="19" xfId="0" applyFont="1" applyBorder="1" applyAlignment="1" applyProtection="1">
      <alignment horizontal="center"/>
      <protection locked="0"/>
    </xf>
    <xf numFmtId="0" fontId="14" fillId="0" borderId="9" xfId="0" applyFont="1" applyBorder="1" applyProtection="1">
      <protection locked="0"/>
    </xf>
    <xf numFmtId="0" fontId="16" fillId="7" borderId="12" xfId="0" applyFont="1" applyFill="1" applyBorder="1" applyAlignment="1" applyProtection="1">
      <alignment horizontal="center" vertical="center" wrapText="1"/>
      <protection locked="0"/>
    </xf>
    <xf numFmtId="0" fontId="16" fillId="7" borderId="20" xfId="0" applyFont="1" applyFill="1" applyBorder="1" applyAlignment="1" applyProtection="1">
      <alignment horizontal="center" vertical="center" wrapText="1"/>
      <protection locked="0"/>
    </xf>
    <xf numFmtId="165" fontId="0" fillId="0" borderId="0" xfId="0" applyNumberFormat="1"/>
    <xf numFmtId="164" fontId="0" fillId="0" borderId="21" xfId="5" applyNumberFormat="1" applyFont="1" applyBorder="1" applyAlignment="1">
      <alignment horizontal="center"/>
    </xf>
    <xf numFmtId="9" fontId="0" fillId="0" borderId="22" xfId="5" applyFont="1" applyBorder="1" applyAlignment="1">
      <alignment horizontal="center"/>
    </xf>
    <xf numFmtId="165" fontId="0" fillId="0" borderId="22" xfId="1" applyNumberFormat="1" applyFont="1" applyBorder="1" applyAlignment="1">
      <alignment horizontal="center"/>
    </xf>
    <xf numFmtId="0" fontId="21" fillId="0" borderId="23" xfId="0" applyFont="1" applyBorder="1" applyAlignment="1" applyProtection="1">
      <alignment wrapText="1"/>
      <protection locked="0"/>
    </xf>
    <xf numFmtId="164" fontId="0" fillId="0" borderId="24" xfId="5" applyNumberFormat="1" applyFont="1" applyBorder="1" applyAlignment="1">
      <alignment horizontal="center"/>
    </xf>
    <xf numFmtId="9" fontId="0" fillId="0" borderId="19" xfId="5" applyFont="1" applyBorder="1" applyAlignment="1">
      <alignment horizontal="center"/>
    </xf>
    <xf numFmtId="165" fontId="0" fillId="0" borderId="19" xfId="1" applyNumberFormat="1" applyFont="1" applyBorder="1" applyAlignment="1">
      <alignment horizontal="center"/>
    </xf>
    <xf numFmtId="0" fontId="21" fillId="0" borderId="25" xfId="0" applyFont="1" applyBorder="1" applyProtection="1">
      <protection locked="0"/>
    </xf>
    <xf numFmtId="9" fontId="22" fillId="3" borderId="21" xfId="5" applyFont="1" applyFill="1" applyBorder="1" applyAlignment="1" applyProtection="1">
      <alignment horizontal="center"/>
      <protection locked="0"/>
    </xf>
    <xf numFmtId="9" fontId="22" fillId="3" borderId="26" xfId="5" applyFont="1" applyFill="1" applyBorder="1" applyAlignment="1" applyProtection="1">
      <alignment horizontal="center"/>
      <protection locked="0"/>
    </xf>
    <xf numFmtId="165" fontId="22" fillId="3" borderId="26" xfId="1" applyNumberFormat="1" applyFont="1" applyFill="1" applyBorder="1" applyAlignment="1" applyProtection="1">
      <alignment horizontal="center"/>
      <protection locked="0"/>
    </xf>
    <xf numFmtId="0" fontId="22" fillId="3" borderId="27" xfId="0" applyFont="1" applyFill="1" applyBorder="1" applyProtection="1">
      <protection locked="0"/>
    </xf>
    <xf numFmtId="9" fontId="22" fillId="3" borderId="28" xfId="5" applyFont="1" applyFill="1" applyBorder="1" applyAlignment="1" applyProtection="1">
      <alignment horizontal="center"/>
      <protection locked="0"/>
    </xf>
    <xf numFmtId="9" fontId="22" fillId="3" borderId="29" xfId="5" applyFont="1" applyFill="1" applyBorder="1" applyAlignment="1" applyProtection="1">
      <alignment horizontal="center"/>
      <protection locked="0"/>
    </xf>
    <xf numFmtId="165" fontId="22" fillId="3" borderId="29" xfId="1" applyNumberFormat="1" applyFont="1" applyFill="1" applyBorder="1" applyAlignment="1" applyProtection="1">
      <alignment horizontal="center"/>
      <protection locked="0"/>
    </xf>
    <xf numFmtId="0" fontId="22" fillId="3" borderId="14" xfId="0" applyFont="1" applyFill="1" applyBorder="1" applyProtection="1">
      <protection locked="0"/>
    </xf>
    <xf numFmtId="164" fontId="0" fillId="0" borderId="30" xfId="5" applyNumberFormat="1" applyFont="1" applyBorder="1" applyAlignment="1">
      <alignment horizontal="center"/>
    </xf>
    <xf numFmtId="164" fontId="0" fillId="0" borderId="3" xfId="5" applyNumberFormat="1" applyFont="1" applyBorder="1" applyAlignment="1">
      <alignment horizontal="center"/>
    </xf>
    <xf numFmtId="165" fontId="0" fillId="0" borderId="3" xfId="1" applyNumberFormat="1" applyFont="1" applyBorder="1" applyAlignment="1">
      <alignment horizontal="center"/>
    </xf>
    <xf numFmtId="0" fontId="21" fillId="0" borderId="31" xfId="0" applyFont="1" applyBorder="1" applyProtection="1">
      <protection locked="0"/>
    </xf>
    <xf numFmtId="164" fontId="0" fillId="0" borderId="8" xfId="5" applyNumberFormat="1" applyFont="1" applyBorder="1" applyAlignment="1">
      <alignment horizontal="center"/>
    </xf>
    <xf numFmtId="164" fontId="0" fillId="0" borderId="1" xfId="5" applyNumberFormat="1" applyFont="1" applyBorder="1" applyAlignment="1">
      <alignment horizontal="center"/>
    </xf>
    <xf numFmtId="165" fontId="0" fillId="0" borderId="1" xfId="1" applyNumberFormat="1" applyFont="1" applyBorder="1" applyAlignment="1">
      <alignment horizontal="center"/>
    </xf>
    <xf numFmtId="0" fontId="21" fillId="0" borderId="32" xfId="0" applyFont="1" applyBorder="1" applyProtection="1">
      <protection locked="0"/>
    </xf>
    <xf numFmtId="164" fontId="0" fillId="0" borderId="4" xfId="5" applyNumberFormat="1" applyFont="1" applyBorder="1" applyAlignment="1">
      <alignment horizontal="center"/>
    </xf>
    <xf numFmtId="165" fontId="0" fillId="0" borderId="4" xfId="1" applyNumberFormat="1" applyFont="1" applyBorder="1" applyAlignment="1">
      <alignment horizontal="center"/>
    </xf>
    <xf numFmtId="0" fontId="21" fillId="0" borderId="33" xfId="0" applyFont="1" applyBorder="1" applyProtection="1">
      <protection locked="0"/>
    </xf>
    <xf numFmtId="164" fontId="0" fillId="0" borderId="8" xfId="2" applyNumberFormat="1" applyFont="1" applyBorder="1" applyAlignment="1">
      <alignment horizontal="center"/>
    </xf>
    <xf numFmtId="164" fontId="0" fillId="0" borderId="1" xfId="2" applyNumberFormat="1" applyFont="1" applyBorder="1" applyAlignment="1">
      <alignment horizontal="center"/>
    </xf>
    <xf numFmtId="164" fontId="0" fillId="0" borderId="34" xfId="2" applyNumberFormat="1" applyFont="1" applyBorder="1" applyAlignment="1">
      <alignment horizontal="center"/>
    </xf>
    <xf numFmtId="164" fontId="0" fillId="0" borderId="19" xfId="2" applyNumberFormat="1" applyFont="1" applyBorder="1" applyAlignment="1">
      <alignment horizontal="center"/>
    </xf>
    <xf numFmtId="0" fontId="22" fillId="7" borderId="13" xfId="0" applyFont="1" applyFill="1" applyBorder="1" applyAlignment="1" applyProtection="1">
      <alignment horizontal="center" vertical="center" wrapText="1"/>
      <protection locked="0"/>
    </xf>
    <xf numFmtId="0" fontId="22" fillId="7" borderId="12" xfId="0" applyFont="1" applyFill="1" applyBorder="1" applyAlignment="1" applyProtection="1">
      <alignment horizontal="center" vertical="center" wrapText="1"/>
      <protection locked="0"/>
    </xf>
    <xf numFmtId="0" fontId="22" fillId="7" borderId="14" xfId="0" applyFont="1" applyFill="1" applyBorder="1" applyAlignment="1" applyProtection="1">
      <alignment horizontal="center" vertical="center" wrapText="1"/>
      <protection locked="0"/>
    </xf>
    <xf numFmtId="166" fontId="0" fillId="0" borderId="0" xfId="0" applyNumberFormat="1"/>
    <xf numFmtId="164" fontId="0" fillId="0" borderId="0" xfId="2" applyNumberFormat="1" applyFont="1"/>
    <xf numFmtId="0" fontId="24" fillId="0" borderId="0" xfId="4" applyFont="1" applyProtection="1">
      <protection locked="0"/>
    </xf>
    <xf numFmtId="0" fontId="11" fillId="3" borderId="14" xfId="4" applyFont="1" applyFill="1" applyBorder="1" applyAlignment="1" applyProtection="1">
      <alignment horizontal="center"/>
      <protection locked="0"/>
    </xf>
    <xf numFmtId="0" fontId="1" fillId="3" borderId="13" xfId="4" applyFill="1" applyBorder="1" applyAlignment="1" applyProtection="1">
      <alignment horizontal="center"/>
      <protection locked="0"/>
    </xf>
    <xf numFmtId="0" fontId="11" fillId="4" borderId="14" xfId="4" applyFont="1" applyFill="1" applyBorder="1" applyAlignment="1" applyProtection="1">
      <alignment horizontal="center"/>
      <protection locked="0"/>
    </xf>
    <xf numFmtId="0" fontId="11" fillId="4" borderId="13" xfId="4" applyFont="1" applyFill="1" applyBorder="1" applyAlignment="1" applyProtection="1">
      <alignment horizontal="center"/>
      <protection locked="0"/>
    </xf>
    <xf numFmtId="0" fontId="13" fillId="0" borderId="1" xfId="0" applyFont="1" applyBorder="1" applyAlignment="1" applyProtection="1">
      <alignment horizontal="center"/>
      <protection locked="0"/>
    </xf>
    <xf numFmtId="0" fontId="20" fillId="3" borderId="14" xfId="0" applyFont="1" applyFill="1" applyBorder="1" applyAlignment="1" applyProtection="1">
      <alignment horizontal="center" wrapText="1"/>
      <protection locked="0"/>
    </xf>
    <xf numFmtId="0" fontId="20" fillId="3" borderId="15" xfId="0" applyFont="1" applyFill="1" applyBorder="1" applyAlignment="1" applyProtection="1">
      <alignment horizontal="center" wrapText="1"/>
      <protection locked="0"/>
    </xf>
    <xf numFmtId="0" fontId="20" fillId="3" borderId="13" xfId="0" applyFont="1" applyFill="1" applyBorder="1" applyAlignment="1" applyProtection="1">
      <alignment horizontal="center" wrapText="1"/>
      <protection locked="0"/>
    </xf>
    <xf numFmtId="0" fontId="14" fillId="6" borderId="14" xfId="0" applyFont="1" applyFill="1" applyBorder="1" applyAlignment="1" applyProtection="1">
      <alignment horizontal="left" vertical="top" wrapText="1"/>
      <protection locked="0"/>
    </xf>
    <xf numFmtId="0" fontId="14" fillId="6" borderId="15" xfId="0" applyFont="1" applyFill="1" applyBorder="1" applyAlignment="1" applyProtection="1">
      <alignment horizontal="left" vertical="top" wrapText="1"/>
      <protection locked="0"/>
    </xf>
    <xf numFmtId="0" fontId="14" fillId="6" borderId="13" xfId="0" applyFont="1" applyFill="1" applyBorder="1" applyAlignment="1" applyProtection="1">
      <alignment horizontal="left" vertical="top"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center" wrapText="1"/>
      <protection locked="0"/>
    </xf>
    <xf numFmtId="0" fontId="23" fillId="2" borderId="38"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35" xfId="0" applyFont="1" applyFill="1" applyBorder="1" applyAlignment="1">
      <alignment horizontal="center" vertical="center" wrapText="1"/>
    </xf>
    <xf numFmtId="0" fontId="3" fillId="3" borderId="1" xfId="0" applyFont="1" applyFill="1" applyBorder="1" applyAlignment="1" applyProtection="1">
      <alignment horizontal="center" wrapText="1"/>
      <protection locked="0"/>
    </xf>
    <xf numFmtId="0" fontId="5" fillId="2" borderId="1" xfId="3" applyFont="1" applyFill="1" applyBorder="1" applyAlignment="1" applyProtection="1">
      <alignment horizontal="center" vertical="center"/>
      <protection locked="0"/>
    </xf>
    <xf numFmtId="0" fontId="6" fillId="2" borderId="1" xfId="3" applyFont="1" applyFill="1" applyBorder="1" applyAlignment="1" applyProtection="1">
      <alignment horizontal="center" vertical="center"/>
      <protection locked="0"/>
    </xf>
    <xf numFmtId="3" fontId="3" fillId="3" borderId="3"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3" fontId="5" fillId="2" borderId="1" xfId="3" applyNumberFormat="1" applyFont="1" applyFill="1" applyBorder="1" applyAlignment="1" applyProtection="1">
      <alignment horizontal="center" vertical="center"/>
      <protection locked="0"/>
    </xf>
    <xf numFmtId="3" fontId="6" fillId="2" borderId="1" xfId="3"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wrapText="1"/>
      <protection locked="0"/>
    </xf>
    <xf numFmtId="0" fontId="3" fillId="3" borderId="7" xfId="0" applyFont="1" applyFill="1" applyBorder="1" applyAlignment="1" applyProtection="1">
      <alignment horizontal="center" wrapText="1"/>
      <protection locked="0"/>
    </xf>
    <xf numFmtId="0" fontId="3" fillId="3" borderId="2" xfId="0" applyFont="1" applyFill="1" applyBorder="1" applyAlignment="1" applyProtection="1">
      <alignment horizontal="center" wrapText="1"/>
      <protection locked="0"/>
    </xf>
    <xf numFmtId="0" fontId="3" fillId="3" borderId="0" xfId="0" applyFont="1" applyFill="1" applyBorder="1" applyAlignment="1" applyProtection="1">
      <alignment horizontal="center" wrapText="1"/>
      <protection locked="0"/>
    </xf>
    <xf numFmtId="0" fontId="5" fillId="2" borderId="1" xfId="3" applyFont="1" applyFill="1" applyBorder="1" applyAlignment="1" applyProtection="1">
      <alignment horizontal="center" vertical="center" wrapText="1"/>
      <protection locked="0"/>
    </xf>
  </cellXfs>
  <cellStyles count="6">
    <cellStyle name="Hipervínculo" xfId="3" builtinId="8"/>
    <cellStyle name="Millares" xfId="1" builtinId="3"/>
    <cellStyle name="Normal" xfId="0" builtinId="0"/>
    <cellStyle name="Normal 2" xfId="4" xr:uid="{C0A9DC2A-8D1A-48E2-90AC-0329CDFB2205}"/>
    <cellStyle name="Porcentaje" xfId="2" builtinId="5"/>
    <cellStyle name="Porcentaje 2" xfId="5" xr:uid="{E72CE0DD-20EF-4249-8884-57BF072C951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419" sz="1800" b="1" i="0" baseline="0">
                <a:effectLst>
                  <a:outerShdw blurRad="50800" dist="38100" dir="5400000" algn="t" rotWithShape="0">
                    <a:srgbClr val="000000">
                      <a:alpha val="40000"/>
                    </a:srgbClr>
                  </a:outerShdw>
                </a:effectLst>
              </a:rPr>
              <a:t>COBERTURA COSTOS DE OPERACIÓN II SEMESTRE 2023 </a:t>
            </a:r>
            <a:endParaRPr lang="es-CO">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COBERTURA!$B$4</c:f>
              <c:strCache>
                <c:ptCount val="1"/>
                <c:pt idx="0">
                  <c:v>No. EMPRE. PRESENTARÓN INFORME</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 INTERNACIONAL</c:v>
                </c:pt>
                <c:pt idx="3">
                  <c:v>COMERCIAL REGIONAL</c:v>
                </c:pt>
                <c:pt idx="4">
                  <c:v>NO REGULAR  -AEROTAXIS</c:v>
                </c:pt>
                <c:pt idx="5">
                  <c:v>TRABAJOS AÉREOS ESPECIALES - AVIACION AGRICOLA</c:v>
                </c:pt>
                <c:pt idx="6">
                  <c:v>TRABAJOS AÉREOS ESPECIALES: (Publicidad, aerofotografía, ambulancia, etc.)</c:v>
                </c:pt>
              </c:strCache>
            </c:strRef>
          </c:cat>
          <c:val>
            <c:numRef>
              <c:f>COBERTURA!$B$5:$B$11</c:f>
              <c:numCache>
                <c:formatCode>General</c:formatCode>
                <c:ptCount val="7"/>
                <c:pt idx="0">
                  <c:v>5</c:v>
                </c:pt>
                <c:pt idx="1">
                  <c:v>26</c:v>
                </c:pt>
                <c:pt idx="2">
                  <c:v>12</c:v>
                </c:pt>
                <c:pt idx="3">
                  <c:v>3</c:v>
                </c:pt>
                <c:pt idx="4">
                  <c:v>26</c:v>
                </c:pt>
                <c:pt idx="5">
                  <c:v>16</c:v>
                </c:pt>
                <c:pt idx="6">
                  <c:v>11</c:v>
                </c:pt>
              </c:numCache>
            </c:numRef>
          </c:val>
          <c:extLst>
            <c:ext xmlns:c16="http://schemas.microsoft.com/office/drawing/2014/chart" uri="{C3380CC4-5D6E-409C-BE32-E72D297353CC}">
              <c16:uniqueId val="{00000000-F351-489B-B911-01DB9FF52762}"/>
            </c:ext>
          </c:extLst>
        </c:ser>
        <c:ser>
          <c:idx val="1"/>
          <c:order val="1"/>
          <c:tx>
            <c:strRef>
              <c:f>COBERTURA!$C$4</c:f>
              <c:strCache>
                <c:ptCount val="1"/>
                <c:pt idx="0">
                  <c:v>TOTAL EMPRESAS VIGENTES</c:v>
                </c:pt>
              </c:strCache>
            </c:strRef>
          </c:tx>
          <c:spPr>
            <a:solidFill>
              <a:schemeClr val="accent5">
                <a:lumMod val="75000"/>
              </a:schemeClr>
            </a:soli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 INTERNACIONAL</c:v>
                </c:pt>
                <c:pt idx="3">
                  <c:v>COMERCIAL REGIONAL</c:v>
                </c:pt>
                <c:pt idx="4">
                  <c:v>NO REGULAR  -AEROTAXIS</c:v>
                </c:pt>
                <c:pt idx="5">
                  <c:v>TRABAJOS AÉREOS ESPECIALES - AVIACION AGRICOLA</c:v>
                </c:pt>
                <c:pt idx="6">
                  <c:v>TRABAJOS AÉREOS ESPECIALES: (Publicidad, aerofotografía, ambulancia, etc.)</c:v>
                </c:pt>
              </c:strCache>
            </c:strRef>
          </c:cat>
          <c:val>
            <c:numRef>
              <c:f>COBERTURA!$C$5:$C$11</c:f>
              <c:numCache>
                <c:formatCode>General</c:formatCode>
                <c:ptCount val="7"/>
                <c:pt idx="0">
                  <c:v>6</c:v>
                </c:pt>
                <c:pt idx="1">
                  <c:v>30</c:v>
                </c:pt>
                <c:pt idx="2">
                  <c:v>14</c:v>
                </c:pt>
                <c:pt idx="3">
                  <c:v>3</c:v>
                </c:pt>
                <c:pt idx="4">
                  <c:v>44</c:v>
                </c:pt>
                <c:pt idx="5">
                  <c:v>22</c:v>
                </c:pt>
                <c:pt idx="6">
                  <c:v>13</c:v>
                </c:pt>
              </c:numCache>
            </c:numRef>
          </c:val>
          <c:extLst>
            <c:ext xmlns:c16="http://schemas.microsoft.com/office/drawing/2014/chart" uri="{C3380CC4-5D6E-409C-BE32-E72D297353CC}">
              <c16:uniqueId val="{00000001-F351-489B-B911-01DB9FF52762}"/>
            </c:ext>
          </c:extLst>
        </c:ser>
        <c:dLbls>
          <c:showLegendKey val="0"/>
          <c:showVal val="0"/>
          <c:showCatName val="0"/>
          <c:showSerName val="0"/>
          <c:showPercent val="0"/>
          <c:showBubbleSize val="0"/>
        </c:dLbls>
        <c:gapWidth val="100"/>
        <c:axId val="629543903"/>
        <c:axId val="629543071"/>
      </c:barChart>
      <c:lineChart>
        <c:grouping val="standard"/>
        <c:varyColors val="0"/>
        <c:ser>
          <c:idx val="2"/>
          <c:order val="2"/>
          <c:tx>
            <c:strRef>
              <c:f>COBERTURA!$D$4</c:f>
              <c:strCache>
                <c:ptCount val="1"/>
                <c:pt idx="0">
                  <c:v>% COBERTURA</c:v>
                </c:pt>
              </c:strCache>
            </c:strRef>
          </c:tx>
          <c:spPr>
            <a:ln w="34925" cap="rnd">
              <a:solidFill>
                <a:srgbClr val="92D050"/>
              </a:solidFill>
              <a:round/>
            </a:ln>
            <a:effectLst>
              <a:outerShdw blurRad="39000" dist="25400" dir="5400000">
                <a:srgbClr val="000000">
                  <a:alpha val="35000"/>
                </a:srgbClr>
              </a:outerShdw>
            </a:effectLst>
          </c:spPr>
          <c:marker>
            <c:symbol val="none"/>
          </c:marker>
          <c:dLbls>
            <c:dLbl>
              <c:idx val="0"/>
              <c:layout>
                <c:manualLayout>
                  <c:x val="-6.8027203596635749E-3"/>
                  <c:y val="2.1260440394836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51-489B-B911-01DB9FF52762}"/>
                </c:ext>
              </c:extLst>
            </c:dLbl>
            <c:dLbl>
              <c:idx val="1"/>
              <c:layout>
                <c:manualLayout>
                  <c:x val="-6.8027203596635749E-3"/>
                  <c:y val="-2.4297646165527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51-489B-B911-01DB9FF52762}"/>
                </c:ext>
              </c:extLst>
            </c:dLbl>
            <c:dLbl>
              <c:idx val="2"/>
              <c:layout>
                <c:manualLayout>
                  <c:x val="-5.4421762877308599E-3"/>
                  <c:y val="-3.9483675018982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51-489B-B911-01DB9FF52762}"/>
                </c:ext>
              </c:extLst>
            </c:dLbl>
            <c:dLbl>
              <c:idx val="4"/>
              <c:layout>
                <c:manualLayout>
                  <c:x val="3.6734689942183305E-2"/>
                  <c:y val="-6.07441154138187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51-489B-B911-01DB9FF52762}"/>
                </c:ext>
              </c:extLst>
            </c:dLbl>
            <c:dLbl>
              <c:idx val="5"/>
              <c:layout>
                <c:manualLayout>
                  <c:x val="-4.0816322157981449E-3"/>
                  <c:y val="1.8223234624145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51-489B-B911-01DB9FF5276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COBERTURA!$A$5:$A$11</c:f>
              <c:strCache>
                <c:ptCount val="7"/>
                <c:pt idx="0">
                  <c:v>PASAJEROS REGULAR NACIONAL</c:v>
                </c:pt>
                <c:pt idx="1">
                  <c:v>PASAJEROS REGULAR INTERNACIONAL</c:v>
                </c:pt>
                <c:pt idx="2">
                  <c:v>CARGA NACIONAL - INTERNACIONAL</c:v>
                </c:pt>
                <c:pt idx="3">
                  <c:v>COMERCIAL REGIONAL</c:v>
                </c:pt>
                <c:pt idx="4">
                  <c:v>NO REGULAR  -AEROTAXIS</c:v>
                </c:pt>
                <c:pt idx="5">
                  <c:v>TRABAJOS AÉREOS ESPECIALES - AVIACION AGRICOLA</c:v>
                </c:pt>
                <c:pt idx="6">
                  <c:v>TRABAJOS AÉREOS ESPECIALES: (Publicidad, aerofotografía, ambulancia, etc.)</c:v>
                </c:pt>
              </c:strCache>
            </c:strRef>
          </c:cat>
          <c:val>
            <c:numRef>
              <c:f>COBERTURA!$D$5:$D$11</c:f>
              <c:numCache>
                <c:formatCode>0%</c:formatCode>
                <c:ptCount val="7"/>
                <c:pt idx="0">
                  <c:v>0.83333333333333337</c:v>
                </c:pt>
                <c:pt idx="1">
                  <c:v>0.8666666666666667</c:v>
                </c:pt>
                <c:pt idx="2">
                  <c:v>0.8571428571428571</c:v>
                </c:pt>
                <c:pt idx="3">
                  <c:v>1</c:v>
                </c:pt>
                <c:pt idx="4">
                  <c:v>0.59090909090909094</c:v>
                </c:pt>
                <c:pt idx="5">
                  <c:v>0.72727272727272729</c:v>
                </c:pt>
                <c:pt idx="6">
                  <c:v>0.84615384615384615</c:v>
                </c:pt>
              </c:numCache>
            </c:numRef>
          </c:val>
          <c:smooth val="0"/>
          <c:extLst>
            <c:ext xmlns:c16="http://schemas.microsoft.com/office/drawing/2014/chart" uri="{C3380CC4-5D6E-409C-BE32-E72D297353CC}">
              <c16:uniqueId val="{00000002-F351-489B-B911-01DB9FF52762}"/>
            </c:ext>
          </c:extLst>
        </c:ser>
        <c:dLbls>
          <c:showLegendKey val="0"/>
          <c:showVal val="0"/>
          <c:showCatName val="0"/>
          <c:showSerName val="0"/>
          <c:showPercent val="0"/>
          <c:showBubbleSize val="0"/>
        </c:dLbls>
        <c:marker val="1"/>
        <c:smooth val="0"/>
        <c:axId val="727458575"/>
        <c:axId val="727461071"/>
      </c:lineChart>
      <c:catAx>
        <c:axId val="62954390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800" b="1" i="0" u="none" strike="noStrike" kern="1200" baseline="0">
                <a:solidFill>
                  <a:schemeClr val="bg1"/>
                </a:solidFill>
                <a:latin typeface="+mn-lt"/>
                <a:ea typeface="+mn-ea"/>
                <a:cs typeface="+mn-cs"/>
              </a:defRPr>
            </a:pPr>
            <a:endParaRPr lang="es-CO"/>
          </a:p>
        </c:txPr>
        <c:crossAx val="629543071"/>
        <c:crosses val="autoZero"/>
        <c:auto val="1"/>
        <c:lblAlgn val="ctr"/>
        <c:lblOffset val="100"/>
        <c:noMultiLvlLbl val="0"/>
      </c:catAx>
      <c:valAx>
        <c:axId val="629543071"/>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629543903"/>
        <c:crosses val="autoZero"/>
        <c:crossBetween val="between"/>
      </c:valAx>
      <c:valAx>
        <c:axId val="727461071"/>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27458575"/>
        <c:crosses val="max"/>
        <c:crossBetween val="between"/>
      </c:valAx>
      <c:catAx>
        <c:axId val="727458575"/>
        <c:scaling>
          <c:orientation val="minMax"/>
        </c:scaling>
        <c:delete val="1"/>
        <c:axPos val="b"/>
        <c:numFmt formatCode="General" sourceLinked="1"/>
        <c:majorTickMark val="out"/>
        <c:minorTickMark val="none"/>
        <c:tickLblPos val="nextTo"/>
        <c:crossAx val="727461071"/>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Variación % II semestre 2022 - II semestre 2023</a:t>
            </a:r>
          </a:p>
        </c:rich>
      </c:tx>
      <c:layout>
        <c:manualLayout>
          <c:xMode val="edge"/>
          <c:yMode val="edge"/>
          <c:x val="0.17632056968726864"/>
          <c:y val="3.2441200324412004E-3"/>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manualLayout>
          <c:layoutTarget val="inner"/>
          <c:xMode val="edge"/>
          <c:yMode val="edge"/>
          <c:x val="1.9927536231884056E-2"/>
          <c:y val="0.13034173612916591"/>
          <c:w val="0.96014492753623193"/>
          <c:h val="0.80257753165206991"/>
        </c:manualLayout>
      </c:layout>
      <c:barChart>
        <c:barDir val="bar"/>
        <c:grouping val="clustered"/>
        <c:varyColors val="0"/>
        <c:ser>
          <c:idx val="0"/>
          <c:order val="0"/>
          <c:tx>
            <c:strRef>
              <c:f>GRAFICAS!$E$30</c:f>
              <c:strCache>
                <c:ptCount val="1"/>
                <c:pt idx="0">
                  <c:v>VARIACIÓN %</c:v>
                </c:pt>
              </c:strCache>
            </c:strRef>
          </c:tx>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invertIfNegative val="0"/>
          <c:dPt>
            <c:idx val="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DA4C-405A-8892-FB0E6F81EB2E}"/>
              </c:ext>
            </c:extLst>
          </c:dPt>
          <c:dPt>
            <c:idx val="1"/>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DA4C-405A-8892-FB0E6F81EB2E}"/>
              </c:ext>
            </c:extLst>
          </c:dPt>
          <c:dPt>
            <c:idx val="2"/>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DA4C-405A-8892-FB0E6F81EB2E}"/>
              </c:ext>
            </c:extLst>
          </c:dPt>
          <c:dPt>
            <c:idx val="3"/>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DA4C-405A-8892-FB0E6F81EB2E}"/>
              </c:ext>
            </c:extLst>
          </c:dPt>
          <c:dPt>
            <c:idx val="4"/>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DA4C-405A-8892-FB0E6F81EB2E}"/>
              </c:ext>
            </c:extLst>
          </c:dPt>
          <c:dPt>
            <c:idx val="5"/>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DA4C-405A-8892-FB0E6F81EB2E}"/>
              </c:ext>
            </c:extLst>
          </c:dPt>
          <c:dPt>
            <c:idx val="6"/>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DA4C-405A-8892-FB0E6F81EB2E}"/>
              </c:ext>
            </c:extLst>
          </c:dPt>
          <c:dPt>
            <c:idx val="7"/>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DA4C-405A-8892-FB0E6F81EB2E}"/>
              </c:ext>
            </c:extLst>
          </c:dPt>
          <c:dPt>
            <c:idx val="8"/>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DA4C-405A-8892-FB0E6F81EB2E}"/>
              </c:ext>
            </c:extLst>
          </c:dPt>
          <c:dPt>
            <c:idx val="9"/>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DA4C-405A-8892-FB0E6F81EB2E}"/>
              </c:ext>
            </c:extLst>
          </c:dPt>
          <c:dPt>
            <c:idx val="10"/>
            <c:invertIfNegative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DA4C-405A-8892-FB0E6F81EB2E}"/>
              </c:ext>
            </c:extLst>
          </c:dPt>
          <c:dLbls>
            <c:dLbl>
              <c:idx val="0"/>
              <c:layout>
                <c:manualLayout>
                  <c:x val="-2.3300429286289789E-3"/>
                  <c:y val="1.7447992946206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4C-405A-8892-FB0E6F81EB2E}"/>
                </c:ext>
              </c:extLst>
            </c:dLbl>
            <c:dLbl>
              <c:idx val="1"/>
              <c:layout>
                <c:manualLayout>
                  <c:x val="-1.4257788863010306E-3"/>
                  <c:y val="1.97380886428662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4C-405A-8892-FB0E6F81EB2E}"/>
                </c:ext>
              </c:extLst>
            </c:dLbl>
            <c:dLbl>
              <c:idx val="2"/>
              <c:layout>
                <c:manualLayout>
                  <c:x val="3.5987574028554316E-4"/>
                  <c:y val="-1.91164557176050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4C-405A-8892-FB0E6F81EB2E}"/>
                </c:ext>
              </c:extLst>
            </c:dLbl>
            <c:dLbl>
              <c:idx val="3"/>
              <c:layout>
                <c:manualLayout>
                  <c:x val="1.6156979017830347E-3"/>
                  <c:y val="9.374224512931526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4C-405A-8892-FB0E6F81EB2E}"/>
                </c:ext>
              </c:extLst>
            </c:dLbl>
            <c:dLbl>
              <c:idx val="4"/>
              <c:layout>
                <c:manualLayout>
                  <c:x val="1.4098367791620301E-4"/>
                  <c:y val="2.48653170046236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4C-405A-8892-FB0E6F81EB2E}"/>
                </c:ext>
              </c:extLst>
            </c:dLbl>
            <c:dLbl>
              <c:idx val="5"/>
              <c:layout>
                <c:manualLayout>
                  <c:x val="0"/>
                  <c:y val="4.42179932396181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4C-405A-8892-FB0E6F81EB2E}"/>
                </c:ext>
              </c:extLst>
            </c:dLbl>
            <c:dLbl>
              <c:idx val="6"/>
              <c:layout>
                <c:manualLayout>
                  <c:x val="-3.3802812215424725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4C-405A-8892-FB0E6F81EB2E}"/>
                </c:ext>
              </c:extLst>
            </c:dLbl>
            <c:dLbl>
              <c:idx val="7"/>
              <c:layout>
                <c:manualLayout>
                  <c:x val="-1.1090161487999914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4C-405A-8892-FB0E6F81EB2E}"/>
                </c:ext>
              </c:extLst>
            </c:dLbl>
            <c:dLbl>
              <c:idx val="8"/>
              <c:layout>
                <c:manualLayout>
                  <c:x val="-3.8683869540332119E-3"/>
                  <c:y val="2.486531701041309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4C-405A-8892-FB0E6F81EB2E}"/>
                </c:ext>
              </c:extLst>
            </c:dLbl>
            <c:dLbl>
              <c:idx val="9"/>
              <c:layout>
                <c:manualLayout>
                  <c:x val="4.4376925710379805E-4"/>
                  <c:y val="1.366443574739084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A4C-405A-8892-FB0E6F81EB2E}"/>
                </c:ext>
              </c:extLst>
            </c:dLbl>
            <c:dLbl>
              <c:idx val="10"/>
              <c:layout>
                <c:manualLayout>
                  <c:x val="-3.3802812215424725E-3"/>
                  <c:y val="2.486531703357072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A4C-405A-8892-FB0E6F81E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GRAFICAS!$E$31:$E$44</c15:sqref>
                  </c15:fullRef>
                </c:ext>
              </c:extLst>
              <c:f>(GRAFICAS!$E$31:$E$38,GRAFICAS!$E$40:$E$42)</c:f>
              <c:numCache>
                <c:formatCode>0.0%</c:formatCode>
                <c:ptCount val="11"/>
                <c:pt idx="0">
                  <c:v>0.1318158195603949</c:v>
                </c:pt>
                <c:pt idx="1">
                  <c:v>-0.25404012471893378</c:v>
                </c:pt>
                <c:pt idx="2">
                  <c:v>3.7796459909664737E-3</c:v>
                </c:pt>
                <c:pt idx="3">
                  <c:v>0.10609075831574888</c:v>
                </c:pt>
                <c:pt idx="4">
                  <c:v>0.17372551025044314</c:v>
                </c:pt>
                <c:pt idx="5">
                  <c:v>-0.24265634745455156</c:v>
                </c:pt>
                <c:pt idx="6">
                  <c:v>-0.71306780754599219</c:v>
                </c:pt>
                <c:pt idx="7">
                  <c:v>-0.15256689465784878</c:v>
                </c:pt>
                <c:pt idx="8">
                  <c:v>-0.2982413541577047</c:v>
                </c:pt>
                <c:pt idx="9">
                  <c:v>0.29669098469242816</c:v>
                </c:pt>
                <c:pt idx="10">
                  <c:v>-0.14166256879329342</c:v>
                </c:pt>
              </c:numCache>
            </c:numRef>
          </c:val>
          <c:extLst>
            <c:ext xmlns:c16="http://schemas.microsoft.com/office/drawing/2014/chart" uri="{C3380CC4-5D6E-409C-BE32-E72D297353CC}">
              <c16:uniqueId val="{00000016-DA4C-405A-8892-FB0E6F81EB2E}"/>
            </c:ext>
          </c:extLst>
        </c:ser>
        <c:dLbls>
          <c:dLblPos val="inEnd"/>
          <c:showLegendKey val="0"/>
          <c:showVal val="1"/>
          <c:showCatName val="0"/>
          <c:showSerName val="0"/>
          <c:showPercent val="0"/>
          <c:showBubbleSize val="0"/>
        </c:dLbls>
        <c:gapWidth val="115"/>
        <c:overlap val="-20"/>
        <c:axId val="755107792"/>
        <c:axId val="755108880"/>
      </c:barChart>
      <c:catAx>
        <c:axId val="755107792"/>
        <c:scaling>
          <c:orientation val="maxMin"/>
        </c:scaling>
        <c:delete val="0"/>
        <c:axPos val="l"/>
        <c:numFmt formatCode="General" sourceLinked="0"/>
        <c:majorTickMark val="none"/>
        <c:minorTickMark val="none"/>
        <c:tickLblPos val="high"/>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8880"/>
        <c:crosses val="autoZero"/>
        <c:auto val="1"/>
        <c:lblAlgn val="ctr"/>
        <c:lblOffset val="100"/>
        <c:noMultiLvlLbl val="0"/>
      </c:catAx>
      <c:valAx>
        <c:axId val="755108880"/>
        <c:scaling>
          <c:orientation val="minMax"/>
        </c:scaling>
        <c:delete val="0"/>
        <c:axPos val="t"/>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75510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Participación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GRAFICAS!$D$30</c:f>
              <c:strCache>
                <c:ptCount val="1"/>
                <c:pt idx="0">
                  <c:v>PARTICIPACIÓN %</c:v>
                </c:pt>
              </c:strCache>
            </c:strRef>
          </c:tx>
          <c:dPt>
            <c:idx val="0"/>
            <c:bubble3D val="0"/>
            <c:spPr>
              <a:gradFill rotWithShape="1">
                <a:gsLst>
                  <a:gs pos="0">
                    <a:schemeClr val="accent1">
                      <a:shade val="40000"/>
                      <a:satMod val="155000"/>
                    </a:schemeClr>
                  </a:gs>
                  <a:gs pos="65000">
                    <a:schemeClr val="accent1">
                      <a:shade val="85000"/>
                      <a:satMod val="155000"/>
                    </a:schemeClr>
                  </a:gs>
                  <a:gs pos="100000">
                    <a:schemeClr val="accent1">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1-B40A-4EB2-8B34-BB76AAF59D7B}"/>
              </c:ext>
            </c:extLst>
          </c:dPt>
          <c:dPt>
            <c:idx val="1"/>
            <c:bubble3D val="0"/>
            <c:spPr>
              <a:gradFill rotWithShape="1">
                <a:gsLst>
                  <a:gs pos="0">
                    <a:schemeClr val="accent2">
                      <a:shade val="40000"/>
                      <a:satMod val="155000"/>
                    </a:schemeClr>
                  </a:gs>
                  <a:gs pos="65000">
                    <a:schemeClr val="accent2">
                      <a:shade val="85000"/>
                      <a:satMod val="155000"/>
                    </a:schemeClr>
                  </a:gs>
                  <a:gs pos="100000">
                    <a:schemeClr val="accent2">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3-B40A-4EB2-8B34-BB76AAF59D7B}"/>
              </c:ext>
            </c:extLst>
          </c:dPt>
          <c:dPt>
            <c:idx val="2"/>
            <c:bubble3D val="0"/>
            <c:spPr>
              <a:gradFill rotWithShape="1">
                <a:gsLst>
                  <a:gs pos="0">
                    <a:schemeClr val="accent3">
                      <a:shade val="40000"/>
                      <a:satMod val="155000"/>
                    </a:schemeClr>
                  </a:gs>
                  <a:gs pos="65000">
                    <a:schemeClr val="accent3">
                      <a:shade val="85000"/>
                      <a:satMod val="155000"/>
                    </a:schemeClr>
                  </a:gs>
                  <a:gs pos="100000">
                    <a:schemeClr val="accent3">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5-B40A-4EB2-8B34-BB76AAF59D7B}"/>
              </c:ext>
            </c:extLst>
          </c:dPt>
          <c:dPt>
            <c:idx val="3"/>
            <c:bubble3D val="0"/>
            <c:spPr>
              <a:gradFill rotWithShape="1">
                <a:gsLst>
                  <a:gs pos="0">
                    <a:schemeClr val="accent4">
                      <a:shade val="40000"/>
                      <a:satMod val="155000"/>
                    </a:schemeClr>
                  </a:gs>
                  <a:gs pos="65000">
                    <a:schemeClr val="accent4">
                      <a:shade val="85000"/>
                      <a:satMod val="155000"/>
                    </a:schemeClr>
                  </a:gs>
                  <a:gs pos="100000">
                    <a:schemeClr val="accent4">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7-B40A-4EB2-8B34-BB76AAF59D7B}"/>
              </c:ext>
            </c:extLst>
          </c:dPt>
          <c:dPt>
            <c:idx val="4"/>
            <c:bubble3D val="0"/>
            <c:spPr>
              <a:gradFill rotWithShape="1">
                <a:gsLst>
                  <a:gs pos="0">
                    <a:schemeClr val="accent5">
                      <a:shade val="40000"/>
                      <a:satMod val="155000"/>
                    </a:schemeClr>
                  </a:gs>
                  <a:gs pos="65000">
                    <a:schemeClr val="accent5">
                      <a:shade val="85000"/>
                      <a:satMod val="155000"/>
                    </a:schemeClr>
                  </a:gs>
                  <a:gs pos="100000">
                    <a:schemeClr val="accent5">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9-B40A-4EB2-8B34-BB76AAF59D7B}"/>
              </c:ext>
            </c:extLst>
          </c:dPt>
          <c:dPt>
            <c:idx val="5"/>
            <c:bubble3D val="0"/>
            <c:spPr>
              <a:gradFill rotWithShape="1">
                <a:gsLst>
                  <a:gs pos="0">
                    <a:schemeClr val="accent6">
                      <a:shade val="40000"/>
                      <a:satMod val="155000"/>
                    </a:schemeClr>
                  </a:gs>
                  <a:gs pos="65000">
                    <a:schemeClr val="accent6">
                      <a:shade val="85000"/>
                      <a:satMod val="155000"/>
                    </a:schemeClr>
                  </a:gs>
                  <a:gs pos="100000">
                    <a:schemeClr val="accent6">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B-B40A-4EB2-8B34-BB76AAF59D7B}"/>
              </c:ext>
            </c:extLst>
          </c:dPt>
          <c:dPt>
            <c:idx val="6"/>
            <c:bubble3D val="0"/>
            <c:spPr>
              <a:gradFill rotWithShape="1">
                <a:gsLst>
                  <a:gs pos="0">
                    <a:schemeClr val="accent1">
                      <a:lumMod val="60000"/>
                      <a:shade val="40000"/>
                      <a:satMod val="155000"/>
                    </a:schemeClr>
                  </a:gs>
                  <a:gs pos="65000">
                    <a:schemeClr val="accent1">
                      <a:lumMod val="60000"/>
                      <a:shade val="85000"/>
                      <a:satMod val="155000"/>
                    </a:schemeClr>
                  </a:gs>
                  <a:gs pos="100000">
                    <a:schemeClr val="accent1">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D-B40A-4EB2-8B34-BB76AAF59D7B}"/>
              </c:ext>
            </c:extLst>
          </c:dPt>
          <c:dPt>
            <c:idx val="7"/>
            <c:bubble3D val="0"/>
            <c:spPr>
              <a:gradFill rotWithShape="1">
                <a:gsLst>
                  <a:gs pos="0">
                    <a:schemeClr val="accent2">
                      <a:lumMod val="60000"/>
                      <a:shade val="40000"/>
                      <a:satMod val="155000"/>
                    </a:schemeClr>
                  </a:gs>
                  <a:gs pos="65000">
                    <a:schemeClr val="accent2">
                      <a:lumMod val="60000"/>
                      <a:shade val="85000"/>
                      <a:satMod val="155000"/>
                    </a:schemeClr>
                  </a:gs>
                  <a:gs pos="100000">
                    <a:schemeClr val="accent2">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0F-B40A-4EB2-8B34-BB76AAF59D7B}"/>
              </c:ext>
            </c:extLst>
          </c:dPt>
          <c:dPt>
            <c:idx val="8"/>
            <c:bubble3D val="0"/>
            <c:spPr>
              <a:gradFill rotWithShape="1">
                <a:gsLst>
                  <a:gs pos="0">
                    <a:schemeClr val="accent3">
                      <a:lumMod val="60000"/>
                      <a:shade val="40000"/>
                      <a:satMod val="155000"/>
                    </a:schemeClr>
                  </a:gs>
                  <a:gs pos="65000">
                    <a:schemeClr val="accent3">
                      <a:lumMod val="60000"/>
                      <a:shade val="85000"/>
                      <a:satMod val="155000"/>
                    </a:schemeClr>
                  </a:gs>
                  <a:gs pos="100000">
                    <a:schemeClr val="accent3">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1-B40A-4EB2-8B34-BB76AAF59D7B}"/>
              </c:ext>
            </c:extLst>
          </c:dPt>
          <c:dPt>
            <c:idx val="9"/>
            <c:bubble3D val="0"/>
            <c:spPr>
              <a:gradFill rotWithShape="1">
                <a:gsLst>
                  <a:gs pos="0">
                    <a:schemeClr val="accent4">
                      <a:lumMod val="60000"/>
                      <a:shade val="40000"/>
                      <a:satMod val="155000"/>
                    </a:schemeClr>
                  </a:gs>
                  <a:gs pos="65000">
                    <a:schemeClr val="accent4">
                      <a:lumMod val="60000"/>
                      <a:shade val="85000"/>
                      <a:satMod val="155000"/>
                    </a:schemeClr>
                  </a:gs>
                  <a:gs pos="100000">
                    <a:schemeClr val="accent4">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3-B40A-4EB2-8B34-BB76AAF59D7B}"/>
              </c:ext>
            </c:extLst>
          </c:dPt>
          <c:dPt>
            <c:idx val="10"/>
            <c:bubble3D val="0"/>
            <c:spPr>
              <a:gradFill rotWithShape="1">
                <a:gsLst>
                  <a:gs pos="0">
                    <a:schemeClr val="accent5">
                      <a:lumMod val="60000"/>
                      <a:shade val="40000"/>
                      <a:satMod val="155000"/>
                    </a:schemeClr>
                  </a:gs>
                  <a:gs pos="65000">
                    <a:schemeClr val="accent5">
                      <a:lumMod val="60000"/>
                      <a:shade val="85000"/>
                      <a:satMod val="155000"/>
                    </a:schemeClr>
                  </a:gs>
                  <a:gs pos="100000">
                    <a:schemeClr val="accent5">
                      <a:lumMod val="60000"/>
                      <a:shade val="95000"/>
                      <a:satMod val="155000"/>
                    </a:schemeClr>
                  </a:gs>
                </a:gsLst>
                <a:lin ang="16200000" scaled="0"/>
              </a:gradFill>
              <a:ln>
                <a:noFill/>
              </a:ln>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c:spPr>
            <c:extLst>
              <c:ext xmlns:c16="http://schemas.microsoft.com/office/drawing/2014/chart" uri="{C3380CC4-5D6E-409C-BE32-E72D297353CC}">
                <c16:uniqueId val="{00000015-B40A-4EB2-8B34-BB76AAF59D7B}"/>
              </c:ext>
            </c:extLst>
          </c:dPt>
          <c:dLbls>
            <c:dLbl>
              <c:idx val="0"/>
              <c:layout>
                <c:manualLayout>
                  <c:x val="-5.6862026196672875E-2"/>
                  <c:y val="-1.03876695659141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0A-4EB2-8B34-BB76AAF59D7B}"/>
                </c:ext>
              </c:extLst>
            </c:dLbl>
            <c:dLbl>
              <c:idx val="1"/>
              <c:layout>
                <c:manualLayout>
                  <c:x val="-7.7745383867832843E-3"/>
                  <c:y val="-9.195404518153590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0A-4EB2-8B34-BB76AAF59D7B}"/>
                </c:ext>
              </c:extLst>
            </c:dLbl>
            <c:dLbl>
              <c:idx val="2"/>
              <c:layout>
                <c:manualLayout>
                  <c:x val="-1.3605442176870748E-2"/>
                  <c:y val="2.50892147317620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0A-4EB2-8B34-BB76AAF59D7B}"/>
                </c:ext>
              </c:extLst>
            </c:dLbl>
            <c:dLbl>
              <c:idx val="3"/>
              <c:layout>
                <c:manualLayout>
                  <c:x val="0"/>
                  <c:y val="-2.85209590058730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0A-4EB2-8B34-BB76AAF59D7B}"/>
                </c:ext>
              </c:extLst>
            </c:dLbl>
            <c:dLbl>
              <c:idx val="4"/>
              <c:layout>
                <c:manualLayout>
                  <c:x val="0"/>
                  <c:y val="-0.125421214691215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0A-4EB2-8B34-BB76AAF59D7B}"/>
                </c:ext>
              </c:extLst>
            </c:dLbl>
            <c:dLbl>
              <c:idx val="5"/>
              <c:layout>
                <c:manualLayout>
                  <c:x val="3.9492248443113984E-2"/>
                  <c:y val="-6.74329664664595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0A-4EB2-8B34-BB76AAF59D7B}"/>
                </c:ext>
              </c:extLst>
            </c:dLbl>
            <c:dLbl>
              <c:idx val="7"/>
              <c:layout>
                <c:manualLayout>
                  <c:x val="-1.7793591813042315E-2"/>
                  <c:y val="-4.691166127859775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0A-4EB2-8B34-BB76AAF59D7B}"/>
                </c:ext>
              </c:extLst>
            </c:dLbl>
            <c:dLbl>
              <c:idx val="10"/>
              <c:layout>
                <c:manualLayout>
                  <c:x val="8.1122610765356675E-3"/>
                  <c:y val="-9.506986335290996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40A-4EB2-8B34-BB76AAF59D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s-CO"/>
              </a:p>
            </c:txPr>
            <c:dLblPos val="outEnd"/>
            <c:showLegendKey val="0"/>
            <c:showVal val="1"/>
            <c:showCatName val="1"/>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GRAFICAS!$A$31:$A$44</c15:sqref>
                  </c15:fullRef>
                </c:ext>
              </c:extLst>
              <c:f>(GRAFICAS!$A$31:$A$38,GRAFICAS!$A$40:$A$42)</c:f>
              <c:strCache>
                <c:ptCount val="11"/>
                <c:pt idx="0">
                  <c:v>Tripulación  </c:v>
                </c:pt>
                <c:pt idx="1">
                  <c:v>Seguros</c:v>
                </c:pt>
                <c:pt idx="2">
                  <c:v>Servicios Aeronaúticos </c:v>
                </c:pt>
                <c:pt idx="3">
                  <c:v>Mantenimiento </c:v>
                </c:pt>
                <c:pt idx="4">
                  <c:v>Servicio de Pasajeros</c:v>
                </c:pt>
                <c:pt idx="5">
                  <c:v>Combustible </c:v>
                </c:pt>
                <c:pt idx="6">
                  <c:v>Depreciación</c:v>
                </c:pt>
                <c:pt idx="7">
                  <c:v>Arriendo </c:v>
                </c:pt>
                <c:pt idx="8">
                  <c:v>Administración </c:v>
                </c:pt>
                <c:pt idx="9">
                  <c:v>Ventas</c:v>
                </c:pt>
                <c:pt idx="10">
                  <c:v>Financieros</c:v>
                </c:pt>
              </c:strCache>
            </c:strRef>
          </c:cat>
          <c:val>
            <c:numRef>
              <c:extLst>
                <c:ext xmlns:c15="http://schemas.microsoft.com/office/drawing/2012/chart" uri="{02D57815-91ED-43cb-92C2-25804820EDAC}">
                  <c15:fullRef>
                    <c15:sqref>GRAFICAS!$D$31:$D$44</c15:sqref>
                  </c15:fullRef>
                </c:ext>
              </c:extLst>
              <c:f>(GRAFICAS!$D$31:$D$38,GRAFICAS!$D$40:$D$42)</c:f>
              <c:numCache>
                <c:formatCode>0.0%</c:formatCode>
                <c:ptCount val="11"/>
                <c:pt idx="0">
                  <c:v>7.5281545275910078E-2</c:v>
                </c:pt>
                <c:pt idx="1">
                  <c:v>6.2814990416826004E-3</c:v>
                </c:pt>
                <c:pt idx="2">
                  <c:v>9.7113141729953292E-2</c:v>
                </c:pt>
                <c:pt idx="3">
                  <c:v>0.15418991795636505</c:v>
                </c:pt>
                <c:pt idx="4">
                  <c:v>2.8467283056488771E-2</c:v>
                </c:pt>
                <c:pt idx="5">
                  <c:v>0.35104296521380202</c:v>
                </c:pt>
                <c:pt idx="6">
                  <c:v>8.9656535792446664E-4</c:v>
                </c:pt>
                <c:pt idx="7">
                  <c:v>9.7598278803432442E-2</c:v>
                </c:pt>
                <c:pt idx="8">
                  <c:v>6.7207625993471035E-2</c:v>
                </c:pt>
                <c:pt idx="9">
                  <c:v>9.7888376374717673E-2</c:v>
                </c:pt>
                <c:pt idx="10">
                  <c:v>2.4032801196252548E-2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6-B40A-4EB2-8B34-BB76AAF59D7B}"/>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6A42A404-B2A4-43B0-8850-C05E574B7BE6}" type="presOf" srcId="{68F7D726-AF0A-4AF7-9546-A7EDBD1F3B11}" destId="{96B3249A-9A0B-43AB-8EDB-F95E519C1FB5}" srcOrd="0" destOrd="0" presId="urn:microsoft.com/office/officeart/2005/8/layout/arrow6"/>
    <dgm:cxn modelId="{C4ECF12D-802E-4941-A2A4-2235B704FCD1}" type="presOf" srcId="{0F8C2BCC-AA10-4984-8155-700AB3494C7E}" destId="{10ABE0D2-B663-4ECD-81F0-F5199053308E}" srcOrd="0" destOrd="0" presId="urn:microsoft.com/office/officeart/2005/8/layout/arrow6"/>
    <dgm:cxn modelId="{01F7DC42-FEF1-48D3-86E7-6CEEC22F9C04}"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48A7A838-A22F-4940-8A8D-781234703490}" type="presParOf" srcId="{6C04C486-E73C-44D2-8447-1F2617F66B56}" destId="{6E188A49-09A8-4F2B-828D-D1856F63D85D}" srcOrd="0" destOrd="0" presId="urn:microsoft.com/office/officeart/2005/8/layout/arrow6"/>
    <dgm:cxn modelId="{182AC009-4403-41BF-934F-E056825543C7}" type="presParOf" srcId="{6C04C486-E73C-44D2-8447-1F2617F66B56}" destId="{10ABE0D2-B663-4ECD-81F0-F5199053308E}" srcOrd="1" destOrd="0" presId="urn:microsoft.com/office/officeart/2005/8/layout/arrow6"/>
    <dgm:cxn modelId="{E93B0AFF-15DC-487A-8DB1-A738ECD720D3}"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D3BFB3CE-2905-4DD3-8121-2E93B91E072D}" type="presOf" srcId="{E74D16AB-5F8F-4E8F-BC84-5572B0FB785A}" destId="{6C04C486-E73C-44D2-8447-1F2617F66B56}" srcOrd="0" destOrd="0" presId="urn:microsoft.com/office/officeart/2005/8/layout/arrow6"/>
    <dgm:cxn modelId="{9ED53EE4-B171-4636-9D99-1391B42ECD4C}" type="presOf" srcId="{68F7D726-AF0A-4AF7-9546-A7EDBD1F3B11}" destId="{96B3249A-9A0B-43AB-8EDB-F95E519C1FB5}" srcOrd="0" destOrd="0" presId="urn:microsoft.com/office/officeart/2005/8/layout/arrow6"/>
    <dgm:cxn modelId="{C02A1CFD-86E8-433E-8EFB-0A64E4667B09}" type="presOf" srcId="{0F8C2BCC-AA10-4984-8155-700AB3494C7E}" destId="{10ABE0D2-B663-4ECD-81F0-F5199053308E}" srcOrd="0" destOrd="0" presId="urn:microsoft.com/office/officeart/2005/8/layout/arrow6"/>
    <dgm:cxn modelId="{B5F4BA79-D061-4F92-A5F8-41BBAF32F8AB}" type="presParOf" srcId="{6C04C486-E73C-44D2-8447-1F2617F66B56}" destId="{6E188A49-09A8-4F2B-828D-D1856F63D85D}" srcOrd="0" destOrd="0" presId="urn:microsoft.com/office/officeart/2005/8/layout/arrow6"/>
    <dgm:cxn modelId="{9329588E-590B-473C-97CA-8C04CAF05907}" type="presParOf" srcId="{6C04C486-E73C-44D2-8447-1F2617F66B56}" destId="{10ABE0D2-B663-4ECD-81F0-F5199053308E}" srcOrd="1" destOrd="0" presId="urn:microsoft.com/office/officeart/2005/8/layout/arrow6"/>
    <dgm:cxn modelId="{44BEF34C-1625-4243-873E-CCFED4B88335}"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74D16AB-5F8F-4E8F-BC84-5572B0FB785A}" type="doc">
      <dgm:prSet loTypeId="urn:microsoft.com/office/officeart/2005/8/layout/arrow6" loCatId="process" qsTypeId="urn:microsoft.com/office/officeart/2005/8/quickstyle/simple1" qsCatId="simple" csTypeId="urn:microsoft.com/office/officeart/2005/8/colors/accent1_2" csCatId="accent1" phldr="1"/>
      <dgm:spPr/>
      <dgm:t>
        <a:bodyPr/>
        <a:lstStyle/>
        <a:p>
          <a:endParaRPr lang="es-CO"/>
        </a:p>
      </dgm:t>
    </dgm:pt>
    <dgm:pt modelId="{0F8C2BCC-AA10-4984-8155-700AB3494C7E}">
      <dgm:prSet phldrT="[Texto]"/>
      <dgm:spPr/>
      <dgm:t>
        <a:bodyPr/>
        <a:lstStyle/>
        <a:p>
          <a:r>
            <a:rPr lang="es-CO"/>
            <a:t>VOLVER</a:t>
          </a:r>
        </a:p>
      </dgm:t>
    </dgm:pt>
    <dgm:pt modelId="{33A95305-3853-4751-ADCB-04E356297689}" type="parTrans" cxnId="{DCEE1ACC-A47C-4368-A02D-34E97574B7C9}">
      <dgm:prSet/>
      <dgm:spPr/>
      <dgm:t>
        <a:bodyPr/>
        <a:lstStyle/>
        <a:p>
          <a:endParaRPr lang="es-CO"/>
        </a:p>
      </dgm:t>
    </dgm:pt>
    <dgm:pt modelId="{B3833431-767D-459F-A5BD-84C286552A0C}" type="sibTrans" cxnId="{DCEE1ACC-A47C-4368-A02D-34E97574B7C9}">
      <dgm:prSet/>
      <dgm:spPr/>
      <dgm:t>
        <a:bodyPr/>
        <a:lstStyle/>
        <a:p>
          <a:endParaRPr lang="es-CO"/>
        </a:p>
      </dgm:t>
    </dgm:pt>
    <dgm:pt modelId="{68F7D726-AF0A-4AF7-9546-A7EDBD1F3B11}">
      <dgm:prSet phldrT="[Texto]"/>
      <dgm:spPr/>
      <dgm:t>
        <a:bodyPr/>
        <a:lstStyle/>
        <a:p>
          <a:r>
            <a:rPr lang="es-CO"/>
            <a:t>CONTENIDO</a:t>
          </a:r>
        </a:p>
      </dgm:t>
    </dgm:pt>
    <dgm:pt modelId="{7627795A-855D-40B6-B620-771B8FCF45B5}" type="parTrans" cxnId="{212F088F-24D7-4045-8E6B-0E02434900FA}">
      <dgm:prSet/>
      <dgm:spPr/>
      <dgm:t>
        <a:bodyPr/>
        <a:lstStyle/>
        <a:p>
          <a:endParaRPr lang="es-CO"/>
        </a:p>
      </dgm:t>
    </dgm:pt>
    <dgm:pt modelId="{BF05267A-3133-4BB4-B958-9B78CBE93AC5}" type="sibTrans" cxnId="{212F088F-24D7-4045-8E6B-0E02434900FA}">
      <dgm:prSet/>
      <dgm:spPr/>
      <dgm:t>
        <a:bodyPr/>
        <a:lstStyle/>
        <a:p>
          <a:endParaRPr lang="es-CO"/>
        </a:p>
      </dgm:t>
    </dgm:pt>
    <dgm:pt modelId="{6C04C486-E73C-44D2-8447-1F2617F66B56}" type="pres">
      <dgm:prSet presAssocID="{E74D16AB-5F8F-4E8F-BC84-5572B0FB785A}" presName="compositeShape" presStyleCnt="0">
        <dgm:presLayoutVars>
          <dgm:chMax val="2"/>
          <dgm:dir/>
          <dgm:resizeHandles val="exact"/>
        </dgm:presLayoutVars>
      </dgm:prSet>
      <dgm:spPr/>
    </dgm:pt>
    <dgm:pt modelId="{6E188A49-09A8-4F2B-828D-D1856F63D85D}" type="pres">
      <dgm:prSet presAssocID="{E74D16AB-5F8F-4E8F-BC84-5572B0FB785A}" presName="ribbon" presStyleLbl="node1" presStyleIdx="0" presStyleCnt="1"/>
      <dgm:spPr/>
    </dgm:pt>
    <dgm:pt modelId="{10ABE0D2-B663-4ECD-81F0-F5199053308E}" type="pres">
      <dgm:prSet presAssocID="{E74D16AB-5F8F-4E8F-BC84-5572B0FB785A}" presName="leftArrowText" presStyleLbl="node1" presStyleIdx="0" presStyleCnt="1">
        <dgm:presLayoutVars>
          <dgm:chMax val="0"/>
          <dgm:bulletEnabled val="1"/>
        </dgm:presLayoutVars>
      </dgm:prSet>
      <dgm:spPr/>
    </dgm:pt>
    <dgm:pt modelId="{96B3249A-9A0B-43AB-8EDB-F95E519C1FB5}" type="pres">
      <dgm:prSet presAssocID="{E74D16AB-5F8F-4E8F-BC84-5572B0FB785A}" presName="rightArrowText" presStyleLbl="node1" presStyleIdx="0" presStyleCnt="1">
        <dgm:presLayoutVars>
          <dgm:chMax val="0"/>
          <dgm:bulletEnabled val="1"/>
        </dgm:presLayoutVars>
      </dgm:prSet>
      <dgm:spPr/>
    </dgm:pt>
  </dgm:ptLst>
  <dgm:cxnLst>
    <dgm:cxn modelId="{A972822E-36EE-4DAC-84C3-99917CE43510}" type="presOf" srcId="{0F8C2BCC-AA10-4984-8155-700AB3494C7E}" destId="{10ABE0D2-B663-4ECD-81F0-F5199053308E}" srcOrd="0" destOrd="0" presId="urn:microsoft.com/office/officeart/2005/8/layout/arrow6"/>
    <dgm:cxn modelId="{28CFF940-33A4-467A-9839-0471E482556F}" type="presOf" srcId="{E74D16AB-5F8F-4E8F-BC84-5572B0FB785A}" destId="{6C04C486-E73C-44D2-8447-1F2617F66B56}" srcOrd="0" destOrd="0" presId="urn:microsoft.com/office/officeart/2005/8/layout/arrow6"/>
    <dgm:cxn modelId="{212F088F-24D7-4045-8E6B-0E02434900FA}" srcId="{E74D16AB-5F8F-4E8F-BC84-5572B0FB785A}" destId="{68F7D726-AF0A-4AF7-9546-A7EDBD1F3B11}" srcOrd="1" destOrd="0" parTransId="{7627795A-855D-40B6-B620-771B8FCF45B5}" sibTransId="{BF05267A-3133-4BB4-B958-9B78CBE93AC5}"/>
    <dgm:cxn modelId="{DCEE1ACC-A47C-4368-A02D-34E97574B7C9}" srcId="{E74D16AB-5F8F-4E8F-BC84-5572B0FB785A}" destId="{0F8C2BCC-AA10-4984-8155-700AB3494C7E}" srcOrd="0" destOrd="0" parTransId="{33A95305-3853-4751-ADCB-04E356297689}" sibTransId="{B3833431-767D-459F-A5BD-84C286552A0C}"/>
    <dgm:cxn modelId="{B6C2B6FE-57D0-4BF4-AAA6-0097CF1BAC7E}" type="presOf" srcId="{68F7D726-AF0A-4AF7-9546-A7EDBD1F3B11}" destId="{96B3249A-9A0B-43AB-8EDB-F95E519C1FB5}" srcOrd="0" destOrd="0" presId="urn:microsoft.com/office/officeart/2005/8/layout/arrow6"/>
    <dgm:cxn modelId="{88793D64-FFE2-48FE-A178-17344B72E725}" type="presParOf" srcId="{6C04C486-E73C-44D2-8447-1F2617F66B56}" destId="{6E188A49-09A8-4F2B-828D-D1856F63D85D}" srcOrd="0" destOrd="0" presId="urn:microsoft.com/office/officeart/2005/8/layout/arrow6"/>
    <dgm:cxn modelId="{C4F07AA1-BCF9-4E3E-BB22-8F8DBD9F5A0D}" type="presParOf" srcId="{6C04C486-E73C-44D2-8447-1F2617F66B56}" destId="{10ABE0D2-B663-4ECD-81F0-F5199053308E}" srcOrd="1" destOrd="0" presId="urn:microsoft.com/office/officeart/2005/8/layout/arrow6"/>
    <dgm:cxn modelId="{6DAD2D65-F729-4C4D-AE97-34494E008101}" type="presParOf" srcId="{6C04C486-E73C-44D2-8447-1F2617F66B56}" destId="{96B3249A-9A0B-43AB-8EDB-F95E519C1FB5}" srcOrd="2" destOrd="0" presId="urn:microsoft.com/office/officeart/2005/8/layout/arrow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61925"/>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275272"/>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275272"/>
        <a:ext cx="534352" cy="317373"/>
      </dsp:txXfrm>
    </dsp:sp>
    <dsp:sp modelId="{96B3249A-9A0B-43AB-8EDB-F95E519C1FB5}">
      <dsp:nvSpPr>
        <dsp:cNvPr id="0" name=""/>
        <dsp:cNvSpPr/>
      </dsp:nvSpPr>
      <dsp:spPr>
        <a:xfrm>
          <a:off x="809625" y="378904"/>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378904"/>
        <a:ext cx="631507" cy="31737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335756"/>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449104"/>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449104"/>
        <a:ext cx="534352" cy="317373"/>
      </dsp:txXfrm>
    </dsp:sp>
    <dsp:sp modelId="{96B3249A-9A0B-43AB-8EDB-F95E519C1FB5}">
      <dsp:nvSpPr>
        <dsp:cNvPr id="0" name=""/>
        <dsp:cNvSpPr/>
      </dsp:nvSpPr>
      <dsp:spPr>
        <a:xfrm>
          <a:off x="809625" y="552736"/>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552736"/>
        <a:ext cx="631507" cy="3173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188A49-09A8-4F2B-828D-D1856F63D85D}">
      <dsp:nvSpPr>
        <dsp:cNvPr id="0" name=""/>
        <dsp:cNvSpPr/>
      </dsp:nvSpPr>
      <dsp:spPr>
        <a:xfrm>
          <a:off x="0" y="199761"/>
          <a:ext cx="1619250" cy="647700"/>
        </a:xfrm>
        <a:prstGeom prst="leftRightRibb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0ABE0D2-B663-4ECD-81F0-F5199053308E}">
      <dsp:nvSpPr>
        <dsp:cNvPr id="0" name=""/>
        <dsp:cNvSpPr/>
      </dsp:nvSpPr>
      <dsp:spPr>
        <a:xfrm>
          <a:off x="194309" y="313108"/>
          <a:ext cx="534352"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VOLVER</a:t>
          </a:r>
        </a:p>
      </dsp:txBody>
      <dsp:txXfrm>
        <a:off x="194309" y="313108"/>
        <a:ext cx="534352" cy="317373"/>
      </dsp:txXfrm>
    </dsp:sp>
    <dsp:sp modelId="{96B3249A-9A0B-43AB-8EDB-F95E519C1FB5}">
      <dsp:nvSpPr>
        <dsp:cNvPr id="0" name=""/>
        <dsp:cNvSpPr/>
      </dsp:nvSpPr>
      <dsp:spPr>
        <a:xfrm>
          <a:off x="809625" y="416740"/>
          <a:ext cx="631507" cy="317373"/>
        </a:xfrm>
        <a:prstGeom prst="rect">
          <a:avLst/>
        </a:prstGeom>
        <a:noFill/>
        <a:ln w="25400" cap="flat" cmpd="sng" algn="ctr">
          <a:noFill/>
          <a:prstDash val="solid"/>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2004" rIns="0" bIns="34290" numCol="1" spcCol="1270" anchor="ctr" anchorCtr="0">
          <a:noAutofit/>
        </a:bodyPr>
        <a:lstStyle/>
        <a:p>
          <a:pPr marL="0" lvl="0" indent="0" algn="ctr" defTabSz="400050">
            <a:lnSpc>
              <a:spcPct val="90000"/>
            </a:lnSpc>
            <a:spcBef>
              <a:spcPct val="0"/>
            </a:spcBef>
            <a:spcAft>
              <a:spcPct val="35000"/>
            </a:spcAft>
            <a:buNone/>
          </a:pPr>
          <a:r>
            <a:rPr lang="es-CO" sz="900" kern="1200"/>
            <a:t>CONTENIDO</a:t>
          </a:r>
        </a:p>
      </dsp:txBody>
      <dsp:txXfrm>
        <a:off x="809625" y="416740"/>
        <a:ext cx="631507" cy="317373"/>
      </dsp:txXfrm>
    </dsp:sp>
  </dsp:spTree>
</dsp:drawing>
</file>

<file path=xl/diagrams/layout1.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2.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layout3.xml><?xml version="1.0" encoding="utf-8"?>
<dgm:layoutDef xmlns:dgm="http://schemas.openxmlformats.org/drawingml/2006/diagram" xmlns:a="http://schemas.openxmlformats.org/drawingml/2006/main" uniqueId="urn:microsoft.com/office/officeart/2005/8/layout/arrow6">
  <dgm:title val=""/>
  <dgm:desc val=""/>
  <dgm:catLst>
    <dgm:cat type="relationship" pri="4000"/>
    <dgm:cat type="process" pri="29000"/>
  </dgm:catLst>
  <dgm:sampData>
    <dgm:dataModel>
      <dgm:ptLst>
        <dgm:pt modelId="0" type="doc"/>
        <dgm:pt modelId="1">
          <dgm:prSet phldr="1"/>
        </dgm:pt>
        <dgm:pt modelId="2">
          <dgm:prSet phldr="1"/>
        </dgm:pt>
      </dgm:ptLst>
      <dgm:cxnLst>
        <dgm:cxn modelId="4" srcId="0" destId="1" srcOrd="0" destOrd="0"/>
        <dgm:cxn modelId="5" srcId="0" destId="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Lst>
      <dgm:cxnLst>
        <dgm:cxn modelId="3" srcId="0" destId="1" srcOrd="0" destOrd="0"/>
        <dgm:cxn modelId="4" srcId="0" destId="2" srcOrd="1" destOrd="0"/>
      </dgm:cxnLst>
      <dgm:bg/>
      <dgm:whole/>
    </dgm:dataModel>
  </dgm:clrData>
  <dgm:layoutNode name="compositeShape">
    <dgm:varLst>
      <dgm:chMax val="2"/>
      <dgm:dir/>
      <dgm:resizeHandles val="exact"/>
    </dgm:varLst>
    <dgm:alg type="composite">
      <dgm:param type="horzAlign" val="ctr"/>
      <dgm:param type="vertAlign" val="mid"/>
      <dgm:param type="ar" val="2.5"/>
    </dgm:alg>
    <dgm:shape xmlns:r="http://schemas.openxmlformats.org/officeDocument/2006/relationships" r:blip="">
      <dgm:adjLst/>
    </dgm:shape>
    <dgm:presOf/>
    <dgm:constrLst>
      <dgm:constr type="primFontSz" for="des" ptType="node" op="equ"/>
      <dgm:constr type="w" for="ch" forName="ribbon" refType="h" refFor="ch" refForName="ribbon" fact="2.5"/>
      <dgm:constr type="h" for="ch" forName="leftArrowText" refType="h" fact="0.49"/>
      <dgm:constr type="ctrY" for="ch" forName="leftArrowText" refType="ctrY" refFor="ch" refForName="ribbon"/>
      <dgm:constr type="ctrYOff" for="ch" forName="leftArrowText" refType="h" refFor="ch" refForName="ribbon" fact="-0.08"/>
      <dgm:constr type="l" for="ch" forName="leftArrowText" refType="w" refFor="ch" refForName="ribbon" fact="0.12"/>
      <dgm:constr type="r" for="ch" forName="leftArrowText" refType="w" refFor="ch" refForName="ribbon" fact="0.45"/>
      <dgm:constr type="h" for="ch" forName="rightArrowText" refType="h" fact="0.49"/>
      <dgm:constr type="ctrY" for="ch" forName="rightArrowText" refType="ctrY" refFor="ch" refForName="ribbon"/>
      <dgm:constr type="ctrYOff" for="ch" forName="rightArrowText" refType="h" refFor="ch" refForName="ribbon" fact="0.08"/>
      <dgm:constr type="l" for="ch" forName="rightArrowText" refType="w" refFor="ch" refForName="ribbon" fact="0.5"/>
      <dgm:constr type="r" for="ch" forName="rightArrowText" refType="w" refFor="ch" refForName="ribbon" fact="0.89"/>
    </dgm:constrLst>
    <dgm:ruleLst/>
    <dgm:choose name="Name0">
      <dgm:if name="Name1" axis="ch" ptType="node" func="cnt" op="gte" val="1">
        <dgm:layoutNode name="ribbon" styleLbl="node1">
          <dgm:alg type="sp"/>
          <dgm:shape xmlns:r="http://schemas.openxmlformats.org/officeDocument/2006/relationships" type="leftRightRibbon" r:blip="">
            <dgm:adjLst/>
          </dgm:shape>
          <dgm:presOf/>
          <dgm:constrLst/>
          <dgm:ruleLst/>
        </dgm:layoutNode>
        <dgm:layoutNode name="leftArrowText" styleLbl="node1">
          <dgm:varLst>
            <dgm:chMax val="0"/>
            <dgm:bulletEnabled val="1"/>
          </dgm:varLst>
          <dgm:alg type="tx">
            <dgm:param type="txAnchorVertCh" val="mid"/>
          </dgm:alg>
          <dgm:shape xmlns:r="http://schemas.openxmlformats.org/officeDocument/2006/relationships" type="rect" r:blip="" hideGeom="1">
            <dgm:adjLst/>
          </dgm:shape>
          <dgm:choose name="Name2">
            <dgm:if name="Name3" func="var" arg="dir" op="equ" val="norm">
              <dgm:presOf axis="ch desOrSelf" ptType="node node" st="1 1" cnt="1 0"/>
            </dgm:if>
            <dgm:else name="Name4">
              <dgm:presOf axis="ch desOrSelf" ptType="node node" st="2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layoutNode name="rightArrowText" styleLbl="node1">
          <dgm:varLst>
            <dgm:chMax val="0"/>
            <dgm:bulletEnabled val="1"/>
          </dgm:varLst>
          <dgm:alg type="tx">
            <dgm:param type="txAnchorVertCh" val="mid"/>
          </dgm:alg>
          <dgm:shape xmlns:r="http://schemas.openxmlformats.org/officeDocument/2006/relationships" type="rect" r:blip="" hideGeom="1">
            <dgm:adjLst/>
          </dgm:shape>
          <dgm:choose name="Name5">
            <dgm:if name="Name6" func="var" arg="dir" op="equ" val="norm">
              <dgm:presOf axis="ch desOrSelf" ptType="node node" st="2 1" cnt="1 0"/>
            </dgm:if>
            <dgm:else name="Name7">
              <dgm:presOf axis="ch desOrSelf" ptType="node node" st="1 1" cnt="1 0"/>
            </dgm:else>
          </dgm:choose>
          <dgm:constrLst>
            <dgm:constr type="primFontSz" val="65"/>
            <dgm:constr type="tMarg" refType="primFontSz" fact="0.28"/>
            <dgm:constr type="lMarg"/>
            <dgm:constr type="bMarg" refType="primFontSz" fact="0.3"/>
            <dgm:constr type="rMarg"/>
          </dgm:constrLst>
          <dgm:ruleLst>
            <dgm:rule type="primFontSz" val="5" fact="NaN" max="NaN"/>
          </dgm:ruleLst>
        </dgm:layoutNode>
      </dgm:if>
      <dgm:else name="Name8"/>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CONTENID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7" Type="http://schemas.openxmlformats.org/officeDocument/2006/relationships/chart" Target="../charts/chart1.xml"/><Relationship Id="rId2" Type="http://schemas.openxmlformats.org/officeDocument/2006/relationships/diagramData" Target="../diagrams/data2.xml"/><Relationship Id="rId1" Type="http://schemas.openxmlformats.org/officeDocument/2006/relationships/hyperlink" Target="#CONTENIDO!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8" Type="http://schemas.microsoft.com/office/2007/relationships/diagramDrawing" Target="../diagrams/drawing3.xml"/><Relationship Id="rId3" Type="http://schemas.openxmlformats.org/officeDocument/2006/relationships/hyperlink" Target="#CONTENIDO!A1"/><Relationship Id="rId7" Type="http://schemas.openxmlformats.org/officeDocument/2006/relationships/diagramColors" Target="../diagrams/colors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diagramQuickStyle" Target="../diagrams/quickStyle3.xml"/><Relationship Id="rId5" Type="http://schemas.openxmlformats.org/officeDocument/2006/relationships/diagramLayout" Target="../diagrams/layout3.xml"/><Relationship Id="rId4" Type="http://schemas.openxmlformats.org/officeDocument/2006/relationships/diagramData" Target="../diagrams/data3.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400050</xdr:colOff>
      <xdr:row>8</xdr:row>
      <xdr:rowOff>0</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5BD95A92-8D10-4515-8EAE-B5F71679F17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219075</xdr:colOff>
      <xdr:row>1</xdr:row>
      <xdr:rowOff>57150</xdr:rowOff>
    </xdr:from>
    <xdr:to>
      <xdr:col>19</xdr:col>
      <xdr:colOff>314325</xdr:colOff>
      <xdr:row>5</xdr:row>
      <xdr:rowOff>185738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50A92D39-2C27-4D8E-9B67-426152BF84F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4</xdr:col>
      <xdr:colOff>733424</xdr:colOff>
      <xdr:row>1</xdr:row>
      <xdr:rowOff>19050</xdr:rowOff>
    </xdr:from>
    <xdr:to>
      <xdr:col>17</xdr:col>
      <xdr:colOff>161925</xdr:colOff>
      <xdr:row>17</xdr:row>
      <xdr:rowOff>238125</xdr:rowOff>
    </xdr:to>
    <xdr:graphicFrame macro="">
      <xdr:nvGraphicFramePr>
        <xdr:cNvPr id="4" name="Gráfico 3">
          <a:extLst>
            <a:ext uri="{FF2B5EF4-FFF2-40B4-BE49-F238E27FC236}">
              <a16:creationId xmlns:a16="http://schemas.microsoft.com/office/drawing/2014/main" id="{01AB7809-5B7A-87A1-434B-37F13C3D2B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11641</xdr:colOff>
      <xdr:row>2</xdr:row>
      <xdr:rowOff>142875</xdr:rowOff>
    </xdr:from>
    <xdr:to>
      <xdr:col>16</xdr:col>
      <xdr:colOff>85725</xdr:colOff>
      <xdr:row>26</xdr:row>
      <xdr:rowOff>19050</xdr:rowOff>
    </xdr:to>
    <xdr:graphicFrame macro="">
      <xdr:nvGraphicFramePr>
        <xdr:cNvPr id="2" name="Gráfico 1">
          <a:extLst>
            <a:ext uri="{FF2B5EF4-FFF2-40B4-BE49-F238E27FC236}">
              <a16:creationId xmlns:a16="http://schemas.microsoft.com/office/drawing/2014/main" id="{0B27A797-B533-44CB-A21D-96BA2ED8A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159809</xdr:rowOff>
    </xdr:from>
    <xdr:to>
      <xdr:col>6</xdr:col>
      <xdr:colOff>9525</xdr:colOff>
      <xdr:row>25</xdr:row>
      <xdr:rowOff>102658</xdr:rowOff>
    </xdr:to>
    <xdr:graphicFrame macro="">
      <xdr:nvGraphicFramePr>
        <xdr:cNvPr id="3" name="Gráfico 2">
          <a:extLst>
            <a:ext uri="{FF2B5EF4-FFF2-40B4-BE49-F238E27FC236}">
              <a16:creationId xmlns:a16="http://schemas.microsoft.com/office/drawing/2014/main" id="{41D9C679-862F-4EF4-842E-2BE272AED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761999</xdr:colOff>
      <xdr:row>27</xdr:row>
      <xdr:rowOff>0</xdr:rowOff>
    </xdr:from>
    <xdr:to>
      <xdr:col>14</xdr:col>
      <xdr:colOff>752475</xdr:colOff>
      <xdr:row>53</xdr:row>
      <xdr:rowOff>142875</xdr:rowOff>
    </xdr:to>
    <xdr:sp macro="" textlink="">
      <xdr:nvSpPr>
        <xdr:cNvPr id="4" name="CuadroTexto 3">
          <a:extLst>
            <a:ext uri="{FF2B5EF4-FFF2-40B4-BE49-F238E27FC236}">
              <a16:creationId xmlns:a16="http://schemas.microsoft.com/office/drawing/2014/main" id="{D002CC9B-ABB3-426D-AE65-EAC6A0965982}"/>
            </a:ext>
          </a:extLst>
        </xdr:cNvPr>
        <xdr:cNvSpPr txBox="1"/>
      </xdr:nvSpPr>
      <xdr:spPr>
        <a:xfrm>
          <a:off x="7305674" y="4533900"/>
          <a:ext cx="6086476" cy="459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u="sng">
              <a:solidFill>
                <a:schemeClr val="dk1"/>
              </a:solidFill>
              <a:effectLst/>
              <a:latin typeface="+mn-lt"/>
              <a:ea typeface="+mn-ea"/>
              <a:cs typeface="+mn-cs"/>
            </a:rPr>
            <a:t>Los COSTOS TOTALES tuvieron una disminución </a:t>
          </a:r>
          <a:r>
            <a:rPr lang="es-CO" sz="1100" u="sng" baseline="0">
              <a:solidFill>
                <a:schemeClr val="dk1"/>
              </a:solidFill>
              <a:effectLst/>
              <a:latin typeface="+mn-lt"/>
              <a:ea typeface="+mn-ea"/>
              <a:cs typeface="+mn-cs"/>
            </a:rPr>
            <a:t>del 10</a:t>
          </a:r>
          <a:r>
            <a:rPr lang="es-CO" sz="1100" u="sng">
              <a:solidFill>
                <a:schemeClr val="dk1"/>
              </a:solidFill>
              <a:effectLst/>
              <a:latin typeface="+mn-lt"/>
              <a:ea typeface="+mn-ea"/>
              <a:cs typeface="+mn-cs"/>
            </a:rPr>
            <a:t>% en relación al II semestre del 2022</a:t>
          </a:r>
          <a:endParaRPr lang="es-CO" sz="1100">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u="sng">
              <a:solidFill>
                <a:schemeClr val="dk1"/>
              </a:solidFill>
              <a:effectLst/>
              <a:latin typeface="+mn-lt"/>
              <a:ea typeface="+mn-ea"/>
              <a:cs typeface="+mn-cs"/>
            </a:rPr>
            <a:t>COSTOS DIRECTOS</a:t>
          </a:r>
          <a:r>
            <a:rPr lang="es-CO" sz="1100" b="1">
              <a:solidFill>
                <a:schemeClr val="dk1"/>
              </a:solidFill>
              <a:effectLst/>
              <a:latin typeface="+mn-lt"/>
              <a:ea typeface="+mn-ea"/>
              <a:cs typeface="+mn-cs"/>
            </a:rPr>
            <a:t>: </a:t>
          </a:r>
          <a:r>
            <a:rPr lang="es-CO" sz="1100">
              <a:solidFill>
                <a:schemeClr val="dk1"/>
              </a:solidFill>
              <a:effectLst/>
              <a:latin typeface="+mn-lt"/>
              <a:ea typeface="+mn-ea"/>
              <a:cs typeface="+mn-cs"/>
            </a:rPr>
            <a:t>Representaron un 81% de paticipación y una disminución porcentual del</a:t>
          </a:r>
          <a:r>
            <a:rPr lang="es-CO" sz="1100" baseline="0">
              <a:solidFill>
                <a:schemeClr val="dk1"/>
              </a:solidFill>
              <a:effectLst/>
              <a:latin typeface="+mn-lt"/>
              <a:ea typeface="+mn-ea"/>
              <a:cs typeface="+mn-cs"/>
            </a:rPr>
            <a:t> 12</a:t>
          </a:r>
          <a:r>
            <a:rPr lang="es-CO" sz="1100">
              <a:solidFill>
                <a:schemeClr val="dk1"/>
              </a:solidFill>
              <a:effectLst/>
              <a:latin typeface="+mn-lt"/>
              <a:ea typeface="+mn-ea"/>
              <a:cs typeface="+mn-cs"/>
            </a:rPr>
            <a:t>%, indicando un decrecimento de $2.868.439 pesos promedio. La variación mas notable estuvo</a:t>
          </a:r>
          <a:r>
            <a:rPr lang="es-CO" sz="1100" baseline="0">
              <a:solidFill>
                <a:schemeClr val="dk1"/>
              </a:solidFill>
              <a:effectLst/>
              <a:latin typeface="+mn-lt"/>
              <a:ea typeface="+mn-ea"/>
              <a:cs typeface="+mn-cs"/>
            </a:rPr>
            <a:t> en la depreciación de las aeronaves r</a:t>
          </a:r>
          <a:r>
            <a:rPr lang="es-CO" sz="1100">
              <a:solidFill>
                <a:schemeClr val="dk1"/>
              </a:solidFill>
              <a:effectLst/>
              <a:latin typeface="+mn-lt"/>
              <a:ea typeface="+mn-ea"/>
              <a:cs typeface="+mn-cs"/>
            </a:rPr>
            <a:t>eflejando un</a:t>
          </a:r>
          <a:r>
            <a:rPr lang="es-CO" sz="1100" baseline="0">
              <a:solidFill>
                <a:schemeClr val="dk1"/>
              </a:solidFill>
              <a:effectLst/>
              <a:latin typeface="+mn-lt"/>
              <a:ea typeface="+mn-ea"/>
              <a:cs typeface="+mn-cs"/>
            </a:rPr>
            <a:t> 71.3% de disminución, </a:t>
          </a:r>
          <a:r>
            <a:rPr lang="es-CO" sz="1100">
              <a:solidFill>
                <a:schemeClr val="dk1"/>
              </a:solidFill>
              <a:effectLst/>
              <a:latin typeface="+mn-lt"/>
              <a:ea typeface="+mn-ea"/>
              <a:cs typeface="+mn-cs"/>
            </a:rPr>
            <a:t>con relación al II-2022</a:t>
          </a:r>
          <a:r>
            <a:rPr lang="es-CO" sz="1100" baseline="0">
              <a:solidFill>
                <a:schemeClr val="dk1"/>
              </a:solidFill>
              <a:effectLst/>
              <a:latin typeface="+mn-lt"/>
              <a:ea typeface="+mn-ea"/>
              <a:cs typeface="+mn-cs"/>
            </a:rPr>
            <a:t>, debido a la incoporación de equipos nuevos, que generan una menor depreciación que una flota de mayor antiguedad. Por otra parte los seguros disminuyeron un -25.4%, jalonado por la disminución de las horas voladas y los combustibles que tuvieron una variación negativa del 24.3%, incentivado por el ingreso de nuevas aeronaves A320 NEO con mejor tecnologia que permite un ahorro del 15% de consumo de combustible.</a:t>
          </a:r>
        </a:p>
        <a:p>
          <a:endParaRPr lang="es-CO" sz="1100" baseline="0">
            <a:solidFill>
              <a:schemeClr val="dk1"/>
            </a:solidFill>
            <a:effectLst/>
            <a:latin typeface="+mn-lt"/>
            <a:ea typeface="+mn-ea"/>
            <a:cs typeface="+mn-cs"/>
          </a:endParaRPr>
        </a:p>
        <a:p>
          <a:r>
            <a:rPr lang="es-CO" sz="1100" baseline="0">
              <a:solidFill>
                <a:schemeClr val="dk1"/>
              </a:solidFill>
              <a:effectLst/>
              <a:latin typeface="+mn-lt"/>
              <a:ea typeface="+mn-ea"/>
              <a:cs typeface="+mn-cs"/>
            </a:rPr>
            <a:t>Los demas </a:t>
          </a:r>
          <a:r>
            <a:rPr lang="es-CO" sz="1100" b="1" baseline="0">
              <a:solidFill>
                <a:schemeClr val="dk1"/>
              </a:solidFill>
              <a:effectLst/>
              <a:latin typeface="+mn-lt"/>
              <a:ea typeface="+mn-ea"/>
              <a:cs typeface="+mn-cs"/>
            </a:rPr>
            <a:t>COSTOS DIRECTOS </a:t>
          </a:r>
          <a:r>
            <a:rPr lang="es-CO" sz="1100" b="0" baseline="0">
              <a:solidFill>
                <a:schemeClr val="dk1"/>
              </a:solidFill>
              <a:effectLst/>
              <a:latin typeface="+mn-lt"/>
              <a:ea typeface="+mn-ea"/>
              <a:cs typeface="+mn-cs"/>
            </a:rPr>
            <a:t>presentaron variaciones positivas siendo la mas notoria los servicios de pasajeros que tuvo una variación del 17.4% y el mantenimiento de aeronaves que tuvo una variación del 10.6%, esto incentivado por la densificación de sillas de varias aeronaves, que permitian hacer mantenimientos adicionales en los equipos.</a:t>
          </a:r>
        </a:p>
        <a:p>
          <a:endParaRPr lang="es-C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En relación a los </a:t>
          </a:r>
          <a:r>
            <a:rPr lang="es-CO" sz="1100" b="1" u="sng">
              <a:solidFill>
                <a:schemeClr val="dk1"/>
              </a:solidFill>
              <a:effectLst/>
              <a:latin typeface="+mn-lt"/>
              <a:ea typeface="+mn-ea"/>
              <a:cs typeface="+mn-cs"/>
            </a:rPr>
            <a:t>COSTOS INDIRECTOS</a:t>
          </a:r>
          <a:r>
            <a:rPr lang="es-CO" sz="1100" b="1">
              <a:solidFill>
                <a:schemeClr val="dk1"/>
              </a:solidFill>
              <a:effectLst/>
              <a:latin typeface="+mn-lt"/>
              <a:ea typeface="+mn-ea"/>
              <a:cs typeface="+mn-cs"/>
            </a:rPr>
            <a:t> </a:t>
          </a:r>
          <a:r>
            <a:rPr lang="es-CO" sz="1100" b="0">
              <a:solidFill>
                <a:schemeClr val="dk1"/>
              </a:solidFill>
              <a:effectLst/>
              <a:latin typeface="+mn-lt"/>
              <a:ea typeface="+mn-ea"/>
              <a:cs typeface="+mn-cs"/>
            </a:rPr>
            <a:t>estos</a:t>
          </a:r>
          <a:r>
            <a:rPr lang="es-CO" sz="1100" b="0" baseline="0">
              <a:solidFill>
                <a:schemeClr val="dk1"/>
              </a:solidFill>
              <a:effectLst/>
              <a:latin typeface="+mn-lt"/>
              <a:ea typeface="+mn-ea"/>
              <a:cs typeface="+mn-cs"/>
            </a:rPr>
            <a:t> tuvieron una participación del 19%, con una variación negativa del -5%, estos debido a una </a:t>
          </a:r>
          <a:r>
            <a:rPr lang="es-CO" sz="1100" baseline="0">
              <a:solidFill>
                <a:schemeClr val="dk1"/>
              </a:solidFill>
              <a:effectLst/>
              <a:latin typeface="+mn-lt"/>
              <a:ea typeface="+mn-ea"/>
              <a:cs typeface="+mn-cs"/>
            </a:rPr>
            <a:t>disminución en los costos de administración del 29.8%, y variacion negativa en los gastos financieros. A su vez se observa que los gastos de ventas crecieron un 29.7%, evidenciando la recuperación del mercado aéreo de pasajeros despues de la salida de dos operadores del mercado en el I semestre de 2023.</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0" i="0" u="none" strike="noStrike" baseline="0">
            <a:solidFill>
              <a:schemeClr val="dk1"/>
            </a:solidFill>
            <a:effectLst/>
            <a:latin typeface="+mn-lt"/>
            <a:ea typeface="+mn-ea"/>
            <a:cs typeface="+mn-cs"/>
          </a:endParaRPr>
        </a:p>
        <a:p>
          <a:r>
            <a:rPr lang="es-CO" sz="1100" b="0" i="0" u="none" strike="noStrike" baseline="0">
              <a:solidFill>
                <a:schemeClr val="dk1"/>
              </a:solidFill>
              <a:effectLst/>
              <a:latin typeface="+mn-lt"/>
              <a:ea typeface="+mn-ea"/>
              <a:cs typeface="+mn-cs"/>
            </a:rPr>
            <a:t>Finalmente se puede evidenciar que las horas bloque disminuyeron un 15.1% en donde esta cifra evidencia una disminución de las operaciones y una optimización de red de rutas junto con una baja en la flota de un -2.6%, cifra la cual se espera que se recupere en el proximo semestre con el ingreso de mas equipos nuevos y con los aportes de flota del nuevo operador regular de pasajeros nacional.</a:t>
          </a:r>
        </a:p>
      </xdr:txBody>
    </xdr:sp>
    <xdr:clientData/>
  </xdr:twoCellAnchor>
  <xdr:twoCellAnchor>
    <xdr:from>
      <xdr:col>16</xdr:col>
      <xdr:colOff>709084</xdr:colOff>
      <xdr:row>1</xdr:row>
      <xdr:rowOff>0</xdr:rowOff>
    </xdr:from>
    <xdr:to>
      <xdr:col>19</xdr:col>
      <xdr:colOff>42334</xdr:colOff>
      <xdr:row>6</xdr:row>
      <xdr:rowOff>132822</xdr:rowOff>
    </xdr:to>
    <xdr:graphicFrame macro="">
      <xdr:nvGraphicFramePr>
        <xdr:cNvPr id="5" name="Diagrama 4">
          <a:hlinkClick xmlns:r="http://schemas.openxmlformats.org/officeDocument/2006/relationships" r:id="rId3"/>
          <a:extLst>
            <a:ext uri="{FF2B5EF4-FFF2-40B4-BE49-F238E27FC236}">
              <a16:creationId xmlns:a16="http://schemas.microsoft.com/office/drawing/2014/main" id="{1F47949C-6AA8-471F-9B00-7031FE82EF3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C7D5-8762-44C6-9746-3C9CED6EE715}">
  <dimension ref="A1:B16"/>
  <sheetViews>
    <sheetView tabSelected="1" workbookViewId="0">
      <selection sqref="A1:B1"/>
    </sheetView>
  </sheetViews>
  <sheetFormatPr baseColWidth="10" defaultRowHeight="15" x14ac:dyDescent="0.25"/>
  <cols>
    <col min="1" max="1" width="11.42578125" style="22"/>
    <col min="2" max="2" width="121.85546875" style="22" customWidth="1"/>
    <col min="3" max="257" width="11.42578125" style="22"/>
    <col min="258" max="258" width="121.85546875" style="22" customWidth="1"/>
    <col min="259" max="513" width="11.42578125" style="22"/>
    <col min="514" max="514" width="121.85546875" style="22" customWidth="1"/>
    <col min="515" max="769" width="11.42578125" style="22"/>
    <col min="770" max="770" width="121.85546875" style="22" customWidth="1"/>
    <col min="771" max="1025" width="11.42578125" style="22"/>
    <col min="1026" max="1026" width="121.85546875" style="22" customWidth="1"/>
    <col min="1027" max="1281" width="11.42578125" style="22"/>
    <col min="1282" max="1282" width="121.85546875" style="22" customWidth="1"/>
    <col min="1283" max="1537" width="11.42578125" style="22"/>
    <col min="1538" max="1538" width="121.85546875" style="22" customWidth="1"/>
    <col min="1539" max="1793" width="11.42578125" style="22"/>
    <col min="1794" max="1794" width="121.85546875" style="22" customWidth="1"/>
    <col min="1795" max="2049" width="11.42578125" style="22"/>
    <col min="2050" max="2050" width="121.85546875" style="22" customWidth="1"/>
    <col min="2051" max="2305" width="11.42578125" style="22"/>
    <col min="2306" max="2306" width="121.85546875" style="22" customWidth="1"/>
    <col min="2307" max="2561" width="11.42578125" style="22"/>
    <col min="2562" max="2562" width="121.85546875" style="22" customWidth="1"/>
    <col min="2563" max="2817" width="11.42578125" style="22"/>
    <col min="2818" max="2818" width="121.85546875" style="22" customWidth="1"/>
    <col min="2819" max="3073" width="11.42578125" style="22"/>
    <col min="3074" max="3074" width="121.85546875" style="22" customWidth="1"/>
    <col min="3075" max="3329" width="11.42578125" style="22"/>
    <col min="3330" max="3330" width="121.85546875" style="22" customWidth="1"/>
    <col min="3331" max="3585" width="11.42578125" style="22"/>
    <col min="3586" max="3586" width="121.85546875" style="22" customWidth="1"/>
    <col min="3587" max="3841" width="11.42578125" style="22"/>
    <col min="3842" max="3842" width="121.85546875" style="22" customWidth="1"/>
    <col min="3843" max="4097" width="11.42578125" style="22"/>
    <col min="4098" max="4098" width="121.85546875" style="22" customWidth="1"/>
    <col min="4099" max="4353" width="11.42578125" style="22"/>
    <col min="4354" max="4354" width="121.85546875" style="22" customWidth="1"/>
    <col min="4355" max="4609" width="11.42578125" style="22"/>
    <col min="4610" max="4610" width="121.85546875" style="22" customWidth="1"/>
    <col min="4611" max="4865" width="11.42578125" style="22"/>
    <col min="4866" max="4866" width="121.85546875" style="22" customWidth="1"/>
    <col min="4867" max="5121" width="11.42578125" style="22"/>
    <col min="5122" max="5122" width="121.85546875" style="22" customWidth="1"/>
    <col min="5123" max="5377" width="11.42578125" style="22"/>
    <col min="5378" max="5378" width="121.85546875" style="22" customWidth="1"/>
    <col min="5379" max="5633" width="11.42578125" style="22"/>
    <col min="5634" max="5634" width="121.85546875" style="22" customWidth="1"/>
    <col min="5635" max="5889" width="11.42578125" style="22"/>
    <col min="5890" max="5890" width="121.85546875" style="22" customWidth="1"/>
    <col min="5891" max="6145" width="11.42578125" style="22"/>
    <col min="6146" max="6146" width="121.85546875" style="22" customWidth="1"/>
    <col min="6147" max="6401" width="11.42578125" style="22"/>
    <col min="6402" max="6402" width="121.85546875" style="22" customWidth="1"/>
    <col min="6403" max="6657" width="11.42578125" style="22"/>
    <col min="6658" max="6658" width="121.85546875" style="22" customWidth="1"/>
    <col min="6659" max="6913" width="11.42578125" style="22"/>
    <col min="6914" max="6914" width="121.85546875" style="22" customWidth="1"/>
    <col min="6915" max="7169" width="11.42578125" style="22"/>
    <col min="7170" max="7170" width="121.85546875" style="22" customWidth="1"/>
    <col min="7171" max="7425" width="11.42578125" style="22"/>
    <col min="7426" max="7426" width="121.85546875" style="22" customWidth="1"/>
    <col min="7427" max="7681" width="11.42578125" style="22"/>
    <col min="7682" max="7682" width="121.85546875" style="22" customWidth="1"/>
    <col min="7683" max="7937" width="11.42578125" style="22"/>
    <col min="7938" max="7938" width="121.85546875" style="22" customWidth="1"/>
    <col min="7939" max="8193" width="11.42578125" style="22"/>
    <col min="8194" max="8194" width="121.85546875" style="22" customWidth="1"/>
    <col min="8195" max="8449" width="11.42578125" style="22"/>
    <col min="8450" max="8450" width="121.85546875" style="22" customWidth="1"/>
    <col min="8451" max="8705" width="11.42578125" style="22"/>
    <col min="8706" max="8706" width="121.85546875" style="22" customWidth="1"/>
    <col min="8707" max="8961" width="11.42578125" style="22"/>
    <col min="8962" max="8962" width="121.85546875" style="22" customWidth="1"/>
    <col min="8963" max="9217" width="11.42578125" style="22"/>
    <col min="9218" max="9218" width="121.85546875" style="22" customWidth="1"/>
    <col min="9219" max="9473" width="11.42578125" style="22"/>
    <col min="9474" max="9474" width="121.85546875" style="22" customWidth="1"/>
    <col min="9475" max="9729" width="11.42578125" style="22"/>
    <col min="9730" max="9730" width="121.85546875" style="22" customWidth="1"/>
    <col min="9731" max="9985" width="11.42578125" style="22"/>
    <col min="9986" max="9986" width="121.85546875" style="22" customWidth="1"/>
    <col min="9987" max="10241" width="11.42578125" style="22"/>
    <col min="10242" max="10242" width="121.85546875" style="22" customWidth="1"/>
    <col min="10243" max="10497" width="11.42578125" style="22"/>
    <col min="10498" max="10498" width="121.85546875" style="22" customWidth="1"/>
    <col min="10499" max="10753" width="11.42578125" style="22"/>
    <col min="10754" max="10754" width="121.85546875" style="22" customWidth="1"/>
    <col min="10755" max="11009" width="11.42578125" style="22"/>
    <col min="11010" max="11010" width="121.85546875" style="22" customWidth="1"/>
    <col min="11011" max="11265" width="11.42578125" style="22"/>
    <col min="11266" max="11266" width="121.85546875" style="22" customWidth="1"/>
    <col min="11267" max="11521" width="11.42578125" style="22"/>
    <col min="11522" max="11522" width="121.85546875" style="22" customWidth="1"/>
    <col min="11523" max="11777" width="11.42578125" style="22"/>
    <col min="11778" max="11778" width="121.85546875" style="22" customWidth="1"/>
    <col min="11779" max="12033" width="11.42578125" style="22"/>
    <col min="12034" max="12034" width="121.85546875" style="22" customWidth="1"/>
    <col min="12035" max="12289" width="11.42578125" style="22"/>
    <col min="12290" max="12290" width="121.85546875" style="22" customWidth="1"/>
    <col min="12291" max="12545" width="11.42578125" style="22"/>
    <col min="12546" max="12546" width="121.85546875" style="22" customWidth="1"/>
    <col min="12547" max="12801" width="11.42578125" style="22"/>
    <col min="12802" max="12802" width="121.85546875" style="22" customWidth="1"/>
    <col min="12803" max="13057" width="11.42578125" style="22"/>
    <col min="13058" max="13058" width="121.85546875" style="22" customWidth="1"/>
    <col min="13059" max="13313" width="11.42578125" style="22"/>
    <col min="13314" max="13314" width="121.85546875" style="22" customWidth="1"/>
    <col min="13315" max="13569" width="11.42578125" style="22"/>
    <col min="13570" max="13570" width="121.85546875" style="22" customWidth="1"/>
    <col min="13571" max="13825" width="11.42578125" style="22"/>
    <col min="13826" max="13826" width="121.85546875" style="22" customWidth="1"/>
    <col min="13827" max="14081" width="11.42578125" style="22"/>
    <col min="14082" max="14082" width="121.85546875" style="22" customWidth="1"/>
    <col min="14083" max="14337" width="11.42578125" style="22"/>
    <col min="14338" max="14338" width="121.85546875" style="22" customWidth="1"/>
    <col min="14339" max="14593" width="11.42578125" style="22"/>
    <col min="14594" max="14594" width="121.85546875" style="22" customWidth="1"/>
    <col min="14595" max="14849" width="11.42578125" style="22"/>
    <col min="14850" max="14850" width="121.85546875" style="22" customWidth="1"/>
    <col min="14851" max="15105" width="11.42578125" style="22"/>
    <col min="15106" max="15106" width="121.85546875" style="22" customWidth="1"/>
    <col min="15107" max="15361" width="11.42578125" style="22"/>
    <col min="15362" max="15362" width="121.85546875" style="22" customWidth="1"/>
    <col min="15363" max="15617" width="11.42578125" style="22"/>
    <col min="15618" max="15618" width="121.85546875" style="22" customWidth="1"/>
    <col min="15619" max="15873" width="11.42578125" style="22"/>
    <col min="15874" max="15874" width="121.85546875" style="22" customWidth="1"/>
    <col min="15875" max="16129" width="11.42578125" style="22"/>
    <col min="16130" max="16130" width="121.85546875" style="22" customWidth="1"/>
    <col min="16131" max="16384" width="11.42578125" style="22"/>
  </cols>
  <sheetData>
    <row r="1" spans="1:2" ht="24" thickBot="1" x14ac:dyDescent="0.4">
      <c r="A1" s="87" t="s">
        <v>318</v>
      </c>
      <c r="B1" s="88"/>
    </row>
    <row r="2" spans="1:2" ht="15.75" thickBot="1" x14ac:dyDescent="0.3"/>
    <row r="3" spans="1:2" ht="24" thickBot="1" x14ac:dyDescent="0.4">
      <c r="A3" s="89" t="s">
        <v>473</v>
      </c>
      <c r="B3" s="90"/>
    </row>
    <row r="4" spans="1:2" ht="15.75" thickBot="1" x14ac:dyDescent="0.3"/>
    <row r="5" spans="1:2" ht="24" thickBot="1" x14ac:dyDescent="0.4">
      <c r="A5" s="27" t="s">
        <v>317</v>
      </c>
      <c r="B5" s="27" t="s">
        <v>316</v>
      </c>
    </row>
    <row r="6" spans="1:2" ht="20.25" x14ac:dyDescent="0.3">
      <c r="A6" s="24">
        <v>1</v>
      </c>
      <c r="B6" s="26" t="s">
        <v>315</v>
      </c>
    </row>
    <row r="7" spans="1:2" ht="21" thickBot="1" x14ac:dyDescent="0.35">
      <c r="A7" s="25">
        <v>2</v>
      </c>
      <c r="B7" s="23" t="s">
        <v>314</v>
      </c>
    </row>
    <row r="8" spans="1:2" ht="20.25" x14ac:dyDescent="0.3">
      <c r="A8" s="24">
        <v>3</v>
      </c>
      <c r="B8" s="23" t="s">
        <v>474</v>
      </c>
    </row>
    <row r="9" spans="1:2" ht="21" thickBot="1" x14ac:dyDescent="0.35">
      <c r="A9" s="25">
        <v>4</v>
      </c>
      <c r="B9" s="23" t="s">
        <v>313</v>
      </c>
    </row>
    <row r="10" spans="1:2" ht="20.25" x14ac:dyDescent="0.3">
      <c r="A10" s="24">
        <v>5</v>
      </c>
      <c r="B10" s="23" t="s">
        <v>312</v>
      </c>
    </row>
    <row r="11" spans="1:2" ht="21" thickBot="1" x14ac:dyDescent="0.35">
      <c r="A11" s="25">
        <v>6</v>
      </c>
      <c r="B11" s="23" t="s">
        <v>285</v>
      </c>
    </row>
    <row r="12" spans="1:2" ht="20.25" x14ac:dyDescent="0.3">
      <c r="A12" s="24">
        <v>7</v>
      </c>
      <c r="B12" s="23" t="s">
        <v>287</v>
      </c>
    </row>
    <row r="13" spans="1:2" ht="20.25" x14ac:dyDescent="0.3">
      <c r="A13" s="25">
        <v>8</v>
      </c>
      <c r="B13" s="23" t="s">
        <v>311</v>
      </c>
    </row>
    <row r="15" spans="1:2" x14ac:dyDescent="0.25">
      <c r="B15" s="86" t="s">
        <v>505</v>
      </c>
    </row>
    <row r="16" spans="1:2" x14ac:dyDescent="0.25">
      <c r="B16" s="86" t="s">
        <v>506</v>
      </c>
    </row>
  </sheetData>
  <mergeCells count="2">
    <mergeCell ref="A1:B1"/>
    <mergeCell ref="A3:B3"/>
  </mergeCells>
  <hyperlinks>
    <hyperlink ref="B6" location="'Empresa por tipo de aeronave'!A1" display="RELACION EMPRESA - TIPO DE AERONAVE" xr:uid="{3D89DE20-9B5A-441B-B074-4B2D749A22E9}"/>
    <hyperlink ref="B13" location="'Trabajos Aereos Especiales'!A1" display="TRABAJOS AEREOS ESPECIALES" xr:uid="{9733E0DE-B80E-4000-AA52-177220AEBF3B}"/>
    <hyperlink ref="B12" location="AEROTAXIS!A1" display="EMPRESAS DE TRANSPORTE AEREO- AEROTAXIS" xr:uid="{617AA00F-15FB-44F3-A969-3C5590DCCC88}"/>
    <hyperlink ref="B11" location="'COMERCIAL REGIONAL'!A1" display="EMPRESAS DE TRANSPORTE AEREO COMERCIAL REGIONAL" xr:uid="{8CC828FA-6511-4DD5-B86C-F7CFD7DC90BC}"/>
    <hyperlink ref="B10" location="'Carga Nacional'!A1" display="EMPRESAS DE TRANSPORTE AEREO CARGA NACIONAL" xr:uid="{8B29FF9E-64EF-4FB8-8827-01DB7E998308}"/>
    <hyperlink ref="B9" location="'PAX Regular Nacional '!A1" display="EMPRESAS DE TRANSPORTE AEREO PASAJEROS NACIONAL REGULAR " xr:uid="{F5ABD0F4-BFE0-4D9A-94D8-060701F5FAFE}"/>
    <hyperlink ref="B7" location="Cobertura!A1" display="COBERTURA" xr:uid="{6317CC07-4D56-498E-988F-2D12A04273F9}"/>
    <hyperlink ref="B8" location="Graficas!A1" display="COMPARATIVO EMPRESAS REGULARES NACIONALES II SEMESTRE 2015 - 2016" xr:uid="{A9EA9B01-F843-4149-8B02-22AF9BB0C96D}"/>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7E519-98C3-4BAC-8D4B-4F2B3F53869E}">
  <dimension ref="A1:N237"/>
  <sheetViews>
    <sheetView workbookViewId="0">
      <selection sqref="A1:D1"/>
    </sheetView>
  </sheetViews>
  <sheetFormatPr baseColWidth="10" defaultColWidth="9.140625" defaultRowHeight="12.75" x14ac:dyDescent="0.2"/>
  <cols>
    <col min="1" max="1" width="13.28515625" bestFit="1" customWidth="1"/>
    <col min="2" max="2" width="10.42578125" bestFit="1" customWidth="1"/>
    <col min="3" max="3" width="111.28515625" bestFit="1" customWidth="1"/>
    <col min="4" max="4" width="5.85546875" bestFit="1" customWidth="1"/>
  </cols>
  <sheetData>
    <row r="1" spans="1:14" ht="21" x14ac:dyDescent="0.35">
      <c r="A1" s="91" t="s">
        <v>492</v>
      </c>
      <c r="B1" s="91"/>
      <c r="C1" s="91"/>
      <c r="D1" s="91"/>
    </row>
    <row r="2" spans="1:14" x14ac:dyDescent="0.2">
      <c r="A2" s="31" t="s">
        <v>2</v>
      </c>
      <c r="B2" s="31" t="s">
        <v>448</v>
      </c>
      <c r="C2" s="31" t="s">
        <v>1</v>
      </c>
      <c r="D2" s="31" t="s">
        <v>0</v>
      </c>
    </row>
    <row r="3" spans="1:14" x14ac:dyDescent="0.2">
      <c r="A3" s="28" t="s">
        <v>109</v>
      </c>
      <c r="B3" s="28" t="s">
        <v>78</v>
      </c>
      <c r="C3" s="28" t="s">
        <v>432</v>
      </c>
      <c r="D3" s="28" t="s">
        <v>182</v>
      </c>
    </row>
    <row r="4" spans="1:14" x14ac:dyDescent="0.2">
      <c r="A4" s="28" t="s">
        <v>447</v>
      </c>
      <c r="B4" s="28" t="s">
        <v>78</v>
      </c>
      <c r="C4" s="28" t="s">
        <v>185</v>
      </c>
      <c r="D4" s="28" t="s">
        <v>360</v>
      </c>
    </row>
    <row r="5" spans="1:14" x14ac:dyDescent="0.2">
      <c r="A5" s="28" t="s">
        <v>447</v>
      </c>
      <c r="B5" s="28" t="s">
        <v>78</v>
      </c>
      <c r="C5" s="28" t="s">
        <v>432</v>
      </c>
      <c r="D5" s="28" t="s">
        <v>182</v>
      </c>
    </row>
    <row r="6" spans="1:14" x14ac:dyDescent="0.2">
      <c r="A6" s="28" t="s">
        <v>159</v>
      </c>
      <c r="B6" s="28" t="s">
        <v>158</v>
      </c>
      <c r="C6" s="28" t="s">
        <v>157</v>
      </c>
      <c r="D6" s="28" t="s">
        <v>156</v>
      </c>
    </row>
    <row r="7" spans="1:14" x14ac:dyDescent="0.2">
      <c r="A7" s="28" t="s">
        <v>159</v>
      </c>
      <c r="B7" s="28" t="s">
        <v>158</v>
      </c>
      <c r="C7" s="28" t="s">
        <v>164</v>
      </c>
      <c r="D7" s="28" t="s">
        <v>163</v>
      </c>
    </row>
    <row r="8" spans="1:14" x14ac:dyDescent="0.2">
      <c r="A8" s="28" t="s">
        <v>159</v>
      </c>
      <c r="B8" s="28" t="s">
        <v>145</v>
      </c>
      <c r="C8" s="28" t="s">
        <v>493</v>
      </c>
      <c r="D8" s="28" t="s">
        <v>204</v>
      </c>
    </row>
    <row r="9" spans="1:14" x14ac:dyDescent="0.2">
      <c r="A9" s="28" t="s">
        <v>160</v>
      </c>
      <c r="B9" s="28" t="s">
        <v>158</v>
      </c>
      <c r="C9" s="28" t="s">
        <v>157</v>
      </c>
      <c r="D9" s="28" t="s">
        <v>156</v>
      </c>
    </row>
    <row r="10" spans="1:14" x14ac:dyDescent="0.2">
      <c r="A10" s="28" t="s">
        <v>160</v>
      </c>
      <c r="B10" s="28" t="s">
        <v>158</v>
      </c>
      <c r="C10" s="28" t="s">
        <v>164</v>
      </c>
      <c r="D10" s="28" t="s">
        <v>163</v>
      </c>
    </row>
    <row r="11" spans="1:14" x14ac:dyDescent="0.2">
      <c r="A11" s="28" t="s">
        <v>160</v>
      </c>
      <c r="B11" s="28" t="s">
        <v>145</v>
      </c>
      <c r="C11" s="28" t="s">
        <v>446</v>
      </c>
      <c r="D11" s="28" t="s">
        <v>205</v>
      </c>
    </row>
    <row r="12" spans="1:14" x14ac:dyDescent="0.2">
      <c r="A12" s="28" t="s">
        <v>160</v>
      </c>
      <c r="B12" s="28" t="s">
        <v>145</v>
      </c>
      <c r="C12" s="28" t="s">
        <v>445</v>
      </c>
      <c r="D12" s="28" t="s">
        <v>237</v>
      </c>
    </row>
    <row r="13" spans="1:14" x14ac:dyDescent="0.2">
      <c r="A13" s="28" t="s">
        <v>160</v>
      </c>
      <c r="B13" s="28" t="s">
        <v>145</v>
      </c>
      <c r="C13" s="28" t="s">
        <v>223</v>
      </c>
      <c r="D13" s="28" t="s">
        <v>222</v>
      </c>
    </row>
    <row r="14" spans="1:14" x14ac:dyDescent="0.2">
      <c r="A14" s="28" t="s">
        <v>160</v>
      </c>
      <c r="B14" s="28" t="s">
        <v>145</v>
      </c>
      <c r="C14" s="28" t="s">
        <v>502</v>
      </c>
      <c r="D14" s="28" t="s">
        <v>206</v>
      </c>
    </row>
    <row r="15" spans="1:14" x14ac:dyDescent="0.2">
      <c r="A15" s="28" t="s">
        <v>221</v>
      </c>
      <c r="B15" s="28" t="s">
        <v>145</v>
      </c>
      <c r="C15" s="28" t="s">
        <v>225</v>
      </c>
      <c r="D15" s="28" t="s">
        <v>224</v>
      </c>
      <c r="H15" s="30"/>
      <c r="I15" s="30"/>
      <c r="J15" s="30"/>
      <c r="K15" s="30"/>
      <c r="L15" s="30"/>
      <c r="M15" s="30"/>
      <c r="N15" s="30"/>
    </row>
    <row r="16" spans="1:14" x14ac:dyDescent="0.2">
      <c r="A16" s="28" t="s">
        <v>149</v>
      </c>
      <c r="B16" s="28" t="s">
        <v>145</v>
      </c>
      <c r="C16" s="28" t="s">
        <v>162</v>
      </c>
      <c r="D16" s="28" t="s">
        <v>161</v>
      </c>
    </row>
    <row r="17" spans="1:4" x14ac:dyDescent="0.2">
      <c r="A17" s="28" t="s">
        <v>209</v>
      </c>
      <c r="B17" s="28" t="s">
        <v>141</v>
      </c>
      <c r="C17" s="28" t="s">
        <v>228</v>
      </c>
      <c r="D17" s="28" t="s">
        <v>227</v>
      </c>
    </row>
    <row r="18" spans="1:4" x14ac:dyDescent="0.2">
      <c r="A18" s="28" t="s">
        <v>160</v>
      </c>
      <c r="B18" s="28" t="s">
        <v>145</v>
      </c>
      <c r="C18" s="28" t="s">
        <v>500</v>
      </c>
      <c r="D18" s="28" t="s">
        <v>180</v>
      </c>
    </row>
    <row r="19" spans="1:4" x14ac:dyDescent="0.2">
      <c r="A19" s="28" t="s">
        <v>234</v>
      </c>
      <c r="B19" s="28" t="s">
        <v>145</v>
      </c>
      <c r="C19" s="28" t="s">
        <v>174</v>
      </c>
      <c r="D19" s="28" t="s">
        <v>173</v>
      </c>
    </row>
    <row r="20" spans="1:4" x14ac:dyDescent="0.2">
      <c r="A20" s="28" t="s">
        <v>233</v>
      </c>
      <c r="B20" s="28" t="s">
        <v>145</v>
      </c>
      <c r="C20" s="28" t="s">
        <v>192</v>
      </c>
      <c r="D20" s="28" t="s">
        <v>191</v>
      </c>
    </row>
    <row r="21" spans="1:4" x14ac:dyDescent="0.2">
      <c r="A21" s="28" t="s">
        <v>444</v>
      </c>
      <c r="B21" s="28" t="s">
        <v>10</v>
      </c>
      <c r="C21" s="28" t="s">
        <v>336</v>
      </c>
      <c r="D21" s="28" t="s">
        <v>335</v>
      </c>
    </row>
    <row r="22" spans="1:4" x14ac:dyDescent="0.2">
      <c r="A22" s="28" t="s">
        <v>444</v>
      </c>
      <c r="B22" s="28" t="s">
        <v>78</v>
      </c>
      <c r="C22" s="28" t="s">
        <v>135</v>
      </c>
      <c r="D22" s="28" t="s">
        <v>134</v>
      </c>
    </row>
    <row r="23" spans="1:4" x14ac:dyDescent="0.2">
      <c r="A23" s="28" t="s">
        <v>443</v>
      </c>
      <c r="B23" s="28" t="s">
        <v>78</v>
      </c>
      <c r="C23" s="28" t="s">
        <v>418</v>
      </c>
      <c r="D23" s="28" t="s">
        <v>417</v>
      </c>
    </row>
    <row r="24" spans="1:4" x14ac:dyDescent="0.2">
      <c r="A24" s="28" t="s">
        <v>148</v>
      </c>
      <c r="B24" s="28" t="s">
        <v>78</v>
      </c>
      <c r="C24" s="28" t="s">
        <v>353</v>
      </c>
      <c r="D24" s="28" t="s">
        <v>352</v>
      </c>
    </row>
    <row r="25" spans="1:4" x14ac:dyDescent="0.2">
      <c r="A25" s="28" t="s">
        <v>442</v>
      </c>
      <c r="B25" s="28" t="s">
        <v>141</v>
      </c>
      <c r="C25" s="28" t="s">
        <v>441</v>
      </c>
      <c r="D25" s="28" t="s">
        <v>440</v>
      </c>
    </row>
    <row r="26" spans="1:4" x14ac:dyDescent="0.2">
      <c r="A26" s="28" t="s">
        <v>32</v>
      </c>
      <c r="B26" s="28" t="s">
        <v>10</v>
      </c>
      <c r="C26" s="28" t="s">
        <v>23</v>
      </c>
      <c r="D26" s="28" t="s">
        <v>22</v>
      </c>
    </row>
    <row r="27" spans="1:4" x14ac:dyDescent="0.2">
      <c r="A27" s="28" t="s">
        <v>32</v>
      </c>
      <c r="B27" s="28" t="s">
        <v>10</v>
      </c>
      <c r="C27" s="28" t="s">
        <v>31</v>
      </c>
      <c r="D27" s="28" t="s">
        <v>30</v>
      </c>
    </row>
    <row r="28" spans="1:4" x14ac:dyDescent="0.2">
      <c r="A28" s="28" t="s">
        <v>212</v>
      </c>
      <c r="B28" s="28" t="s">
        <v>166</v>
      </c>
      <c r="C28" s="28" t="s">
        <v>365</v>
      </c>
      <c r="D28" s="28" t="s">
        <v>364</v>
      </c>
    </row>
    <row r="29" spans="1:4" x14ac:dyDescent="0.2">
      <c r="A29" s="28" t="s">
        <v>211</v>
      </c>
      <c r="B29" s="28" t="s">
        <v>166</v>
      </c>
      <c r="C29" s="28" t="s">
        <v>365</v>
      </c>
      <c r="D29" s="28" t="s">
        <v>364</v>
      </c>
    </row>
    <row r="30" spans="1:4" x14ac:dyDescent="0.2">
      <c r="A30" s="28" t="s">
        <v>212</v>
      </c>
      <c r="B30" s="28" t="s">
        <v>166</v>
      </c>
      <c r="C30" s="28" t="s">
        <v>319</v>
      </c>
      <c r="D30" s="28" t="s">
        <v>210</v>
      </c>
    </row>
    <row r="31" spans="1:4" x14ac:dyDescent="0.2">
      <c r="A31" s="28" t="s">
        <v>211</v>
      </c>
      <c r="B31" s="28" t="s">
        <v>166</v>
      </c>
      <c r="C31" s="28" t="s">
        <v>319</v>
      </c>
      <c r="D31" s="28" t="s">
        <v>210</v>
      </c>
    </row>
    <row r="32" spans="1:4" x14ac:dyDescent="0.2">
      <c r="A32" s="28" t="s">
        <v>67</v>
      </c>
      <c r="B32" s="28" t="s">
        <v>78</v>
      </c>
      <c r="C32" s="28" t="s">
        <v>439</v>
      </c>
      <c r="D32" s="28" t="s">
        <v>90</v>
      </c>
    </row>
    <row r="33" spans="1:4" x14ac:dyDescent="0.2">
      <c r="A33" s="28" t="s">
        <v>67</v>
      </c>
      <c r="B33" s="28" t="s">
        <v>78</v>
      </c>
      <c r="C33" s="28" t="s">
        <v>371</v>
      </c>
      <c r="D33" s="28" t="s">
        <v>370</v>
      </c>
    </row>
    <row r="34" spans="1:4" x14ac:dyDescent="0.2">
      <c r="A34" s="28" t="s">
        <v>438</v>
      </c>
      <c r="B34" s="28" t="s">
        <v>78</v>
      </c>
      <c r="C34" s="28" t="s">
        <v>373</v>
      </c>
      <c r="D34" s="28" t="s">
        <v>118</v>
      </c>
    </row>
    <row r="35" spans="1:4" x14ac:dyDescent="0.2">
      <c r="A35" s="28" t="s">
        <v>116</v>
      </c>
      <c r="B35" s="28" t="s">
        <v>58</v>
      </c>
      <c r="C35" s="28" t="s">
        <v>61</v>
      </c>
      <c r="D35" s="28" t="s">
        <v>60</v>
      </c>
    </row>
    <row r="36" spans="1:4" x14ac:dyDescent="0.2">
      <c r="A36" s="28" t="s">
        <v>116</v>
      </c>
      <c r="B36" s="28" t="s">
        <v>114</v>
      </c>
      <c r="C36" s="28" t="s">
        <v>113</v>
      </c>
      <c r="D36" s="28" t="s">
        <v>112</v>
      </c>
    </row>
    <row r="37" spans="1:4" x14ac:dyDescent="0.2">
      <c r="A37" s="28" t="s">
        <v>116</v>
      </c>
      <c r="B37" s="28" t="s">
        <v>166</v>
      </c>
      <c r="C37" s="28" t="s">
        <v>123</v>
      </c>
      <c r="D37" s="28" t="s">
        <v>122</v>
      </c>
    </row>
    <row r="38" spans="1:4" x14ac:dyDescent="0.2">
      <c r="A38" s="28" t="s">
        <v>116</v>
      </c>
      <c r="B38" s="28" t="s">
        <v>78</v>
      </c>
      <c r="C38" s="28" t="s">
        <v>371</v>
      </c>
      <c r="D38" s="28" t="s">
        <v>370</v>
      </c>
    </row>
    <row r="39" spans="1:4" x14ac:dyDescent="0.2">
      <c r="A39" s="28" t="s">
        <v>116</v>
      </c>
      <c r="B39" s="28" t="s">
        <v>58</v>
      </c>
      <c r="C39" s="28" t="s">
        <v>322</v>
      </c>
      <c r="D39" s="28" t="s">
        <v>321</v>
      </c>
    </row>
    <row r="40" spans="1:4" x14ac:dyDescent="0.2">
      <c r="A40" s="28" t="s">
        <v>116</v>
      </c>
      <c r="B40" s="28" t="s">
        <v>78</v>
      </c>
      <c r="C40" s="28" t="s">
        <v>432</v>
      </c>
      <c r="D40" s="28" t="s">
        <v>182</v>
      </c>
    </row>
    <row r="41" spans="1:4" x14ac:dyDescent="0.2">
      <c r="A41" s="28" t="s">
        <v>119</v>
      </c>
      <c r="B41" s="28" t="s">
        <v>78</v>
      </c>
      <c r="C41" s="28" t="s">
        <v>96</v>
      </c>
      <c r="D41" s="28" t="s">
        <v>95</v>
      </c>
    </row>
    <row r="42" spans="1:4" x14ac:dyDescent="0.2">
      <c r="A42" s="28" t="s">
        <v>119</v>
      </c>
      <c r="B42" s="28" t="s">
        <v>78</v>
      </c>
      <c r="C42" s="28" t="s">
        <v>437</v>
      </c>
      <c r="D42" s="28" t="s">
        <v>99</v>
      </c>
    </row>
    <row r="43" spans="1:4" x14ac:dyDescent="0.2">
      <c r="A43" s="28" t="s">
        <v>119</v>
      </c>
      <c r="B43" s="28" t="s">
        <v>78</v>
      </c>
      <c r="C43" s="28" t="s">
        <v>436</v>
      </c>
      <c r="D43" s="28" t="s">
        <v>108</v>
      </c>
    </row>
    <row r="44" spans="1:4" x14ac:dyDescent="0.2">
      <c r="A44" s="28" t="s">
        <v>119</v>
      </c>
      <c r="B44" s="28" t="s">
        <v>78</v>
      </c>
      <c r="C44" s="28" t="s">
        <v>371</v>
      </c>
      <c r="D44" s="28" t="s">
        <v>370</v>
      </c>
    </row>
    <row r="45" spans="1:4" x14ac:dyDescent="0.2">
      <c r="A45" s="28" t="s">
        <v>119</v>
      </c>
      <c r="B45" s="28" t="s">
        <v>78</v>
      </c>
      <c r="C45" s="28" t="s">
        <v>185</v>
      </c>
      <c r="D45" s="28" t="s">
        <v>360</v>
      </c>
    </row>
    <row r="46" spans="1:4" x14ac:dyDescent="0.2">
      <c r="A46" s="28" t="s">
        <v>119</v>
      </c>
      <c r="B46" s="28" t="s">
        <v>78</v>
      </c>
      <c r="C46" s="28" t="s">
        <v>131</v>
      </c>
      <c r="D46" s="28" t="s">
        <v>130</v>
      </c>
    </row>
    <row r="47" spans="1:4" x14ac:dyDescent="0.2">
      <c r="A47" s="28" t="s">
        <v>119</v>
      </c>
      <c r="B47" s="28" t="s">
        <v>78</v>
      </c>
      <c r="C47" s="28" t="s">
        <v>139</v>
      </c>
      <c r="D47" s="28" t="s">
        <v>138</v>
      </c>
    </row>
    <row r="48" spans="1:4" x14ac:dyDescent="0.2">
      <c r="A48" s="28" t="s">
        <v>119</v>
      </c>
      <c r="B48" s="28" t="s">
        <v>78</v>
      </c>
      <c r="C48" s="28" t="s">
        <v>432</v>
      </c>
      <c r="D48" s="28" t="s">
        <v>182</v>
      </c>
    </row>
    <row r="49" spans="1:4" x14ac:dyDescent="0.2">
      <c r="A49" s="28" t="s">
        <v>189</v>
      </c>
      <c r="B49" s="28" t="s">
        <v>78</v>
      </c>
      <c r="C49" s="28" t="s">
        <v>84</v>
      </c>
      <c r="D49" s="28" t="s">
        <v>83</v>
      </c>
    </row>
    <row r="50" spans="1:4" x14ac:dyDescent="0.2">
      <c r="A50" s="28" t="s">
        <v>189</v>
      </c>
      <c r="B50" s="28" t="s">
        <v>78</v>
      </c>
      <c r="C50" s="28" t="s">
        <v>415</v>
      </c>
      <c r="D50" s="28" t="s">
        <v>414</v>
      </c>
    </row>
    <row r="51" spans="1:4" x14ac:dyDescent="0.2">
      <c r="A51" s="28" t="s">
        <v>189</v>
      </c>
      <c r="B51" s="28" t="s">
        <v>114</v>
      </c>
      <c r="C51" s="28" t="s">
        <v>113</v>
      </c>
      <c r="D51" s="28" t="s">
        <v>112</v>
      </c>
    </row>
    <row r="52" spans="1:4" x14ac:dyDescent="0.2">
      <c r="A52" s="28" t="s">
        <v>435</v>
      </c>
      <c r="B52" s="28" t="s">
        <v>78</v>
      </c>
      <c r="C52" s="28" t="s">
        <v>434</v>
      </c>
      <c r="D52" s="28" t="s">
        <v>433</v>
      </c>
    </row>
    <row r="53" spans="1:4" x14ac:dyDescent="0.2">
      <c r="A53" s="28" t="s">
        <v>183</v>
      </c>
      <c r="B53" s="28" t="s">
        <v>78</v>
      </c>
      <c r="C53" s="28" t="s">
        <v>373</v>
      </c>
      <c r="D53" s="28" t="s">
        <v>118</v>
      </c>
    </row>
    <row r="54" spans="1:4" x14ac:dyDescent="0.2">
      <c r="A54" s="28" t="s">
        <v>183</v>
      </c>
      <c r="B54" s="28" t="s">
        <v>78</v>
      </c>
      <c r="C54" s="28" t="s">
        <v>185</v>
      </c>
      <c r="D54" s="28" t="s">
        <v>360</v>
      </c>
    </row>
    <row r="55" spans="1:4" x14ac:dyDescent="0.2">
      <c r="A55" s="28" t="s">
        <v>183</v>
      </c>
      <c r="B55" s="28" t="s">
        <v>78</v>
      </c>
      <c r="C55" s="28" t="s">
        <v>432</v>
      </c>
      <c r="D55" s="28" t="s">
        <v>182</v>
      </c>
    </row>
    <row r="56" spans="1:4" x14ac:dyDescent="0.2">
      <c r="A56" s="28" t="s">
        <v>431</v>
      </c>
      <c r="B56" s="28" t="s">
        <v>78</v>
      </c>
      <c r="C56" s="28" t="s">
        <v>371</v>
      </c>
      <c r="D56" s="28" t="s">
        <v>370</v>
      </c>
    </row>
    <row r="57" spans="1:4" x14ac:dyDescent="0.2">
      <c r="A57" s="28" t="s">
        <v>197</v>
      </c>
      <c r="B57" s="28" t="s">
        <v>141</v>
      </c>
      <c r="C57" s="28" t="s">
        <v>423</v>
      </c>
      <c r="D57" s="28" t="s">
        <v>422</v>
      </c>
    </row>
    <row r="58" spans="1:4" x14ac:dyDescent="0.2">
      <c r="A58" s="28" t="s">
        <v>197</v>
      </c>
      <c r="B58" s="28" t="s">
        <v>141</v>
      </c>
      <c r="C58" s="28" t="s">
        <v>195</v>
      </c>
      <c r="D58" s="28" t="s">
        <v>194</v>
      </c>
    </row>
    <row r="59" spans="1:4" x14ac:dyDescent="0.2">
      <c r="A59" s="28" t="s">
        <v>199</v>
      </c>
      <c r="B59" s="28" t="s">
        <v>141</v>
      </c>
      <c r="C59" s="28" t="s">
        <v>430</v>
      </c>
      <c r="D59" s="28" t="s">
        <v>429</v>
      </c>
    </row>
    <row r="60" spans="1:4" x14ac:dyDescent="0.2">
      <c r="A60" s="28" t="s">
        <v>149</v>
      </c>
      <c r="B60" s="28" t="s">
        <v>78</v>
      </c>
      <c r="C60" s="28" t="s">
        <v>418</v>
      </c>
      <c r="D60" s="28" t="s">
        <v>417</v>
      </c>
    </row>
    <row r="61" spans="1:4" x14ac:dyDescent="0.2">
      <c r="A61" s="28" t="s">
        <v>233</v>
      </c>
      <c r="B61" s="28" t="s">
        <v>145</v>
      </c>
      <c r="C61" s="28" t="s">
        <v>153</v>
      </c>
      <c r="D61" s="28" t="s">
        <v>152</v>
      </c>
    </row>
    <row r="62" spans="1:4" x14ac:dyDescent="0.2">
      <c r="A62" s="28" t="s">
        <v>149</v>
      </c>
      <c r="B62" s="28" t="s">
        <v>145</v>
      </c>
      <c r="C62" s="28" t="s">
        <v>428</v>
      </c>
      <c r="D62" s="28" t="s">
        <v>154</v>
      </c>
    </row>
    <row r="63" spans="1:4" x14ac:dyDescent="0.2">
      <c r="A63" s="28" t="s">
        <v>151</v>
      </c>
      <c r="B63" s="28" t="s">
        <v>145</v>
      </c>
      <c r="C63" s="28" t="s">
        <v>501</v>
      </c>
      <c r="D63" s="28" t="s">
        <v>150</v>
      </c>
    </row>
    <row r="64" spans="1:4" x14ac:dyDescent="0.2">
      <c r="A64" s="28" t="s">
        <v>209</v>
      </c>
      <c r="B64" s="28" t="s">
        <v>145</v>
      </c>
      <c r="C64" s="28" t="s">
        <v>503</v>
      </c>
      <c r="D64" s="28" t="s">
        <v>216</v>
      </c>
    </row>
    <row r="65" spans="1:4" x14ac:dyDescent="0.2">
      <c r="A65" s="28" t="s">
        <v>155</v>
      </c>
      <c r="B65" s="28" t="s">
        <v>145</v>
      </c>
      <c r="C65" s="28" t="s">
        <v>374</v>
      </c>
      <c r="D65" s="28" t="s">
        <v>167</v>
      </c>
    </row>
    <row r="66" spans="1:4" x14ac:dyDescent="0.2">
      <c r="A66" s="28" t="s">
        <v>149</v>
      </c>
      <c r="B66" s="28" t="s">
        <v>141</v>
      </c>
      <c r="C66" s="28" t="s">
        <v>195</v>
      </c>
      <c r="D66" s="28" t="s">
        <v>194</v>
      </c>
    </row>
    <row r="67" spans="1:4" x14ac:dyDescent="0.2">
      <c r="A67" s="28" t="s">
        <v>155</v>
      </c>
      <c r="B67" s="28" t="s">
        <v>158</v>
      </c>
      <c r="C67" s="28" t="s">
        <v>218</v>
      </c>
      <c r="D67" s="28" t="s">
        <v>217</v>
      </c>
    </row>
    <row r="68" spans="1:4" x14ac:dyDescent="0.2">
      <c r="A68" s="28" t="s">
        <v>142</v>
      </c>
      <c r="B68" s="28" t="s">
        <v>145</v>
      </c>
      <c r="C68" s="28" t="s">
        <v>172</v>
      </c>
      <c r="D68" s="28" t="s">
        <v>171</v>
      </c>
    </row>
    <row r="69" spans="1:4" x14ac:dyDescent="0.2">
      <c r="A69" s="28" t="s">
        <v>155</v>
      </c>
      <c r="B69" s="28" t="s">
        <v>145</v>
      </c>
      <c r="C69" s="28" t="s">
        <v>172</v>
      </c>
      <c r="D69" s="28" t="s">
        <v>171</v>
      </c>
    </row>
    <row r="70" spans="1:4" x14ac:dyDescent="0.2">
      <c r="A70" s="28" t="s">
        <v>427</v>
      </c>
      <c r="B70" s="28" t="s">
        <v>141</v>
      </c>
      <c r="C70" s="28" t="s">
        <v>426</v>
      </c>
      <c r="D70" s="28" t="s">
        <v>425</v>
      </c>
    </row>
    <row r="71" spans="1:4" x14ac:dyDescent="0.2">
      <c r="A71" s="28" t="s">
        <v>170</v>
      </c>
      <c r="B71" s="28" t="s">
        <v>141</v>
      </c>
      <c r="C71" s="28" t="s">
        <v>169</v>
      </c>
      <c r="D71" s="28" t="s">
        <v>168</v>
      </c>
    </row>
    <row r="72" spans="1:4" x14ac:dyDescent="0.2">
      <c r="A72" s="28" t="s">
        <v>170</v>
      </c>
      <c r="B72" s="28" t="s">
        <v>145</v>
      </c>
      <c r="C72" s="28" t="s">
        <v>172</v>
      </c>
      <c r="D72" s="28" t="s">
        <v>171</v>
      </c>
    </row>
    <row r="73" spans="1:4" x14ac:dyDescent="0.2">
      <c r="A73" s="28" t="s">
        <v>170</v>
      </c>
      <c r="B73" s="28" t="s">
        <v>141</v>
      </c>
      <c r="C73" s="28" t="s">
        <v>179</v>
      </c>
      <c r="D73" s="28" t="s">
        <v>178</v>
      </c>
    </row>
    <row r="74" spans="1:4" x14ac:dyDescent="0.2">
      <c r="A74" s="28" t="s">
        <v>240</v>
      </c>
      <c r="B74" s="28" t="s">
        <v>176</v>
      </c>
      <c r="C74" s="28" t="s">
        <v>424</v>
      </c>
      <c r="D74" s="28" t="s">
        <v>239</v>
      </c>
    </row>
    <row r="75" spans="1:4" x14ac:dyDescent="0.2">
      <c r="A75" s="28" t="s">
        <v>170</v>
      </c>
      <c r="B75" s="28" t="s">
        <v>141</v>
      </c>
      <c r="C75" s="28" t="s">
        <v>230</v>
      </c>
      <c r="D75" s="28" t="s">
        <v>229</v>
      </c>
    </row>
    <row r="76" spans="1:4" x14ac:dyDescent="0.2">
      <c r="A76" s="28" t="s">
        <v>146</v>
      </c>
      <c r="B76" s="28" t="s">
        <v>145</v>
      </c>
      <c r="C76" s="28" t="s">
        <v>144</v>
      </c>
      <c r="D76" s="28" t="s">
        <v>143</v>
      </c>
    </row>
    <row r="77" spans="1:4" x14ac:dyDescent="0.2">
      <c r="A77" s="28" t="s">
        <v>142</v>
      </c>
      <c r="B77" s="28" t="s">
        <v>141</v>
      </c>
      <c r="C77" s="28" t="s">
        <v>423</v>
      </c>
      <c r="D77" s="28" t="s">
        <v>422</v>
      </c>
    </row>
    <row r="78" spans="1:4" x14ac:dyDescent="0.2">
      <c r="A78" s="28" t="s">
        <v>142</v>
      </c>
      <c r="B78" s="28" t="s">
        <v>141</v>
      </c>
      <c r="C78" s="28" t="s">
        <v>201</v>
      </c>
      <c r="D78" s="28" t="s">
        <v>200</v>
      </c>
    </row>
    <row r="79" spans="1:4" x14ac:dyDescent="0.2">
      <c r="A79" s="28" t="s">
        <v>142</v>
      </c>
      <c r="B79" s="28" t="s">
        <v>141</v>
      </c>
      <c r="C79" s="28" t="s">
        <v>421</v>
      </c>
      <c r="D79" s="28" t="s">
        <v>207</v>
      </c>
    </row>
    <row r="80" spans="1:4" x14ac:dyDescent="0.2">
      <c r="A80" s="28" t="s">
        <v>142</v>
      </c>
      <c r="B80" s="28" t="s">
        <v>141</v>
      </c>
      <c r="C80" s="28" t="s">
        <v>420</v>
      </c>
      <c r="D80" s="28" t="s">
        <v>208</v>
      </c>
    </row>
    <row r="81" spans="1:4" x14ac:dyDescent="0.2">
      <c r="A81" s="28" t="s">
        <v>142</v>
      </c>
      <c r="B81" s="28" t="s">
        <v>141</v>
      </c>
      <c r="C81" s="28" t="s">
        <v>230</v>
      </c>
      <c r="D81" s="28" t="s">
        <v>229</v>
      </c>
    </row>
    <row r="82" spans="1:4" x14ac:dyDescent="0.2">
      <c r="A82" s="28" t="s">
        <v>151</v>
      </c>
      <c r="B82" s="28" t="s">
        <v>158</v>
      </c>
      <c r="C82" s="28" t="s">
        <v>164</v>
      </c>
      <c r="D82" s="28" t="s">
        <v>163</v>
      </c>
    </row>
    <row r="83" spans="1:4" x14ac:dyDescent="0.2">
      <c r="A83" s="28" t="s">
        <v>160</v>
      </c>
      <c r="B83" s="28" t="s">
        <v>145</v>
      </c>
      <c r="C83" s="28" t="s">
        <v>496</v>
      </c>
      <c r="D83" s="28" t="s">
        <v>231</v>
      </c>
    </row>
    <row r="84" spans="1:4" x14ac:dyDescent="0.2">
      <c r="A84" s="28" t="s">
        <v>221</v>
      </c>
      <c r="B84" s="28" t="s">
        <v>145</v>
      </c>
      <c r="C84" s="28" t="s">
        <v>497</v>
      </c>
      <c r="D84" s="28" t="s">
        <v>232</v>
      </c>
    </row>
    <row r="85" spans="1:4" x14ac:dyDescent="0.2">
      <c r="A85" s="28" t="s">
        <v>160</v>
      </c>
      <c r="B85" s="28" t="s">
        <v>158</v>
      </c>
      <c r="C85" s="28" t="s">
        <v>504</v>
      </c>
      <c r="D85" s="28" t="s">
        <v>165</v>
      </c>
    </row>
    <row r="86" spans="1:4" x14ac:dyDescent="0.2">
      <c r="A86" s="28" t="s">
        <v>177</v>
      </c>
      <c r="B86" s="28" t="s">
        <v>145</v>
      </c>
      <c r="C86" s="28" t="s">
        <v>499</v>
      </c>
      <c r="D86" s="28" t="s">
        <v>175</v>
      </c>
    </row>
    <row r="87" spans="1:4" x14ac:dyDescent="0.2">
      <c r="A87" s="28" t="s">
        <v>221</v>
      </c>
      <c r="B87" s="28" t="s">
        <v>220</v>
      </c>
      <c r="C87" s="28" t="s">
        <v>498</v>
      </c>
      <c r="D87" s="28" t="s">
        <v>219</v>
      </c>
    </row>
    <row r="88" spans="1:4" x14ac:dyDescent="0.2">
      <c r="A88" s="28" t="s">
        <v>236</v>
      </c>
      <c r="B88" s="28" t="s">
        <v>145</v>
      </c>
      <c r="C88" s="28" t="s">
        <v>494</v>
      </c>
      <c r="D88" s="28" t="s">
        <v>193</v>
      </c>
    </row>
    <row r="89" spans="1:4" x14ac:dyDescent="0.2">
      <c r="A89" s="28" t="s">
        <v>238</v>
      </c>
      <c r="B89" s="28" t="s">
        <v>145</v>
      </c>
      <c r="C89" s="28" t="s">
        <v>495</v>
      </c>
      <c r="D89" s="28" t="s">
        <v>226</v>
      </c>
    </row>
    <row r="90" spans="1:4" x14ac:dyDescent="0.2">
      <c r="A90" s="28" t="s">
        <v>151</v>
      </c>
      <c r="B90" s="28" t="s">
        <v>145</v>
      </c>
      <c r="C90" s="28" t="s">
        <v>203</v>
      </c>
      <c r="D90" s="28" t="s">
        <v>202</v>
      </c>
    </row>
    <row r="91" spans="1:4" x14ac:dyDescent="0.2">
      <c r="A91" s="28" t="s">
        <v>419</v>
      </c>
      <c r="B91" s="28" t="s">
        <v>78</v>
      </c>
      <c r="C91" s="28" t="s">
        <v>185</v>
      </c>
      <c r="D91" s="28" t="s">
        <v>360</v>
      </c>
    </row>
    <row r="92" spans="1:4" x14ac:dyDescent="0.2">
      <c r="A92" s="28" t="s">
        <v>416</v>
      </c>
      <c r="B92" s="28" t="s">
        <v>78</v>
      </c>
      <c r="C92" s="28" t="s">
        <v>418</v>
      </c>
      <c r="D92" s="28" t="s">
        <v>417</v>
      </c>
    </row>
    <row r="93" spans="1:4" x14ac:dyDescent="0.2">
      <c r="A93" s="28" t="s">
        <v>416</v>
      </c>
      <c r="B93" s="28" t="s">
        <v>78</v>
      </c>
      <c r="C93" s="28" t="s">
        <v>415</v>
      </c>
      <c r="D93" s="28" t="s">
        <v>414</v>
      </c>
    </row>
    <row r="94" spans="1:4" x14ac:dyDescent="0.2">
      <c r="A94" s="28" t="s">
        <v>62</v>
      </c>
      <c r="B94" s="28" t="s">
        <v>78</v>
      </c>
      <c r="C94" s="28" t="s">
        <v>415</v>
      </c>
      <c r="D94" s="28" t="s">
        <v>414</v>
      </c>
    </row>
    <row r="95" spans="1:4" x14ac:dyDescent="0.2">
      <c r="A95" s="28" t="s">
        <v>413</v>
      </c>
      <c r="B95" s="28" t="s">
        <v>78</v>
      </c>
      <c r="C95" s="28" t="s">
        <v>88</v>
      </c>
      <c r="D95" s="28" t="s">
        <v>87</v>
      </c>
    </row>
    <row r="96" spans="1:4" x14ac:dyDescent="0.2">
      <c r="A96" s="28" t="s">
        <v>48</v>
      </c>
      <c r="B96" s="28" t="s">
        <v>78</v>
      </c>
      <c r="C96" s="28" t="s">
        <v>394</v>
      </c>
      <c r="D96" s="28" t="s">
        <v>393</v>
      </c>
    </row>
    <row r="97" spans="1:13" x14ac:dyDescent="0.2">
      <c r="A97" s="28" t="s">
        <v>48</v>
      </c>
      <c r="B97" s="28" t="s">
        <v>78</v>
      </c>
      <c r="C97" s="28" t="s">
        <v>392</v>
      </c>
      <c r="D97" s="28" t="s">
        <v>391</v>
      </c>
    </row>
    <row r="98" spans="1:13" x14ac:dyDescent="0.2">
      <c r="A98" s="28" t="s">
        <v>48</v>
      </c>
      <c r="B98" s="28" t="s">
        <v>78</v>
      </c>
      <c r="C98" s="28" t="s">
        <v>412</v>
      </c>
      <c r="D98" s="28" t="s">
        <v>411</v>
      </c>
    </row>
    <row r="99" spans="1:13" x14ac:dyDescent="0.2">
      <c r="A99" s="28" t="s">
        <v>48</v>
      </c>
      <c r="B99" s="28" t="s">
        <v>78</v>
      </c>
      <c r="C99" s="28" t="s">
        <v>92</v>
      </c>
      <c r="D99" s="28" t="s">
        <v>91</v>
      </c>
    </row>
    <row r="100" spans="1:13" x14ac:dyDescent="0.2">
      <c r="A100" s="28" t="s">
        <v>48</v>
      </c>
      <c r="B100" s="28" t="s">
        <v>78</v>
      </c>
      <c r="C100" s="28" t="s">
        <v>94</v>
      </c>
      <c r="D100" s="28" t="s">
        <v>93</v>
      </c>
    </row>
    <row r="101" spans="1:13" x14ac:dyDescent="0.2">
      <c r="A101" s="28" t="s">
        <v>48</v>
      </c>
      <c r="B101" s="28" t="s">
        <v>114</v>
      </c>
      <c r="C101" s="28" t="s">
        <v>327</v>
      </c>
      <c r="D101" s="28" t="s">
        <v>326</v>
      </c>
    </row>
    <row r="102" spans="1:13" x14ac:dyDescent="0.2">
      <c r="A102" s="28" t="s">
        <v>48</v>
      </c>
      <c r="B102" s="28" t="s">
        <v>78</v>
      </c>
      <c r="C102" s="28" t="s">
        <v>137</v>
      </c>
      <c r="D102" s="28" t="s">
        <v>136</v>
      </c>
    </row>
    <row r="103" spans="1:13" x14ac:dyDescent="0.2">
      <c r="A103" s="28" t="s">
        <v>71</v>
      </c>
      <c r="B103" s="28" t="s">
        <v>10</v>
      </c>
      <c r="C103" s="28" t="s">
        <v>410</v>
      </c>
      <c r="D103" s="28" t="s">
        <v>9</v>
      </c>
    </row>
    <row r="104" spans="1:13" x14ac:dyDescent="0.2">
      <c r="A104" s="28" t="s">
        <v>71</v>
      </c>
      <c r="B104" s="28" t="s">
        <v>10</v>
      </c>
      <c r="C104" s="28" t="s">
        <v>31</v>
      </c>
      <c r="D104" s="28" t="s">
        <v>30</v>
      </c>
    </row>
    <row r="105" spans="1:13" x14ac:dyDescent="0.2">
      <c r="A105" s="28" t="s">
        <v>71</v>
      </c>
      <c r="B105" s="28" t="s">
        <v>78</v>
      </c>
      <c r="C105" s="28" t="s">
        <v>94</v>
      </c>
      <c r="D105" s="28" t="s">
        <v>93</v>
      </c>
    </row>
    <row r="106" spans="1:13" x14ac:dyDescent="0.2">
      <c r="A106" s="28" t="s">
        <v>8</v>
      </c>
      <c r="B106" s="28" t="s">
        <v>51</v>
      </c>
      <c r="C106" s="28" t="s">
        <v>50</v>
      </c>
      <c r="D106" s="28" t="s">
        <v>49</v>
      </c>
    </row>
    <row r="107" spans="1:13" x14ac:dyDescent="0.2">
      <c r="A107" s="28" t="s">
        <v>8</v>
      </c>
      <c r="B107" s="28" t="s">
        <v>51</v>
      </c>
      <c r="C107" s="28" t="s">
        <v>396</v>
      </c>
      <c r="D107" s="28" t="s">
        <v>395</v>
      </c>
      <c r="H107" s="29"/>
      <c r="I107" s="29"/>
      <c r="J107" s="29"/>
      <c r="K107" s="29"/>
      <c r="L107" s="29"/>
      <c r="M107" s="29"/>
    </row>
    <row r="108" spans="1:13" x14ac:dyDescent="0.2">
      <c r="A108" s="28" t="s">
        <v>8</v>
      </c>
      <c r="B108" s="28" t="s">
        <v>78</v>
      </c>
      <c r="C108" s="28" t="s">
        <v>394</v>
      </c>
      <c r="D108" s="28" t="s">
        <v>393</v>
      </c>
    </row>
    <row r="109" spans="1:13" x14ac:dyDescent="0.2">
      <c r="A109" s="28" t="s">
        <v>8</v>
      </c>
      <c r="B109" s="28" t="s">
        <v>78</v>
      </c>
      <c r="C109" s="28" t="s">
        <v>77</v>
      </c>
      <c r="D109" s="28" t="s">
        <v>76</v>
      </c>
    </row>
    <row r="110" spans="1:13" x14ac:dyDescent="0.2">
      <c r="A110" s="28" t="s">
        <v>8</v>
      </c>
      <c r="B110" s="28" t="s">
        <v>78</v>
      </c>
      <c r="C110" s="28" t="s">
        <v>80</v>
      </c>
      <c r="D110" s="28" t="s">
        <v>79</v>
      </c>
    </row>
    <row r="111" spans="1:13" x14ac:dyDescent="0.2">
      <c r="A111" s="28" t="s">
        <v>8</v>
      </c>
      <c r="B111" s="28" t="s">
        <v>78</v>
      </c>
      <c r="C111" s="28" t="s">
        <v>92</v>
      </c>
      <c r="D111" s="28" t="s">
        <v>91</v>
      </c>
    </row>
    <row r="112" spans="1:13" x14ac:dyDescent="0.2">
      <c r="A112" s="28" t="s">
        <v>8</v>
      </c>
      <c r="B112" s="28" t="s">
        <v>78</v>
      </c>
      <c r="C112" s="28" t="s">
        <v>94</v>
      </c>
      <c r="D112" s="28" t="s">
        <v>93</v>
      </c>
    </row>
    <row r="113" spans="1:4" x14ac:dyDescent="0.2">
      <c r="A113" s="28" t="s">
        <v>8</v>
      </c>
      <c r="B113" s="28" t="s">
        <v>78</v>
      </c>
      <c r="C113" s="28" t="s">
        <v>101</v>
      </c>
      <c r="D113" s="28" t="s">
        <v>100</v>
      </c>
    </row>
    <row r="114" spans="1:4" x14ac:dyDescent="0.2">
      <c r="A114" s="28" t="s">
        <v>8</v>
      </c>
      <c r="B114" s="28" t="s">
        <v>78</v>
      </c>
      <c r="C114" s="28" t="s">
        <v>104</v>
      </c>
      <c r="D114" s="28" t="s">
        <v>103</v>
      </c>
    </row>
    <row r="115" spans="1:4" x14ac:dyDescent="0.2">
      <c r="A115" s="28" t="s">
        <v>8</v>
      </c>
      <c r="B115" s="28" t="s">
        <v>78</v>
      </c>
      <c r="C115" s="28" t="s">
        <v>127</v>
      </c>
      <c r="D115" s="28" t="s">
        <v>126</v>
      </c>
    </row>
    <row r="116" spans="1:4" x14ac:dyDescent="0.2">
      <c r="A116" s="28" t="s">
        <v>8</v>
      </c>
      <c r="B116" s="28" t="s">
        <v>78</v>
      </c>
      <c r="C116" s="28" t="s">
        <v>137</v>
      </c>
      <c r="D116" s="28" t="s">
        <v>136</v>
      </c>
    </row>
    <row r="117" spans="1:4" x14ac:dyDescent="0.2">
      <c r="A117" s="28" t="s">
        <v>13</v>
      </c>
      <c r="B117" s="28" t="s">
        <v>10</v>
      </c>
      <c r="C117" s="28" t="s">
        <v>336</v>
      </c>
      <c r="D117" s="28" t="s">
        <v>335</v>
      </c>
    </row>
    <row r="118" spans="1:4" x14ac:dyDescent="0.2">
      <c r="A118" s="28" t="s">
        <v>13</v>
      </c>
      <c r="B118" s="28" t="s">
        <v>10</v>
      </c>
      <c r="C118" s="28" t="s">
        <v>12</v>
      </c>
      <c r="D118" s="28" t="s">
        <v>11</v>
      </c>
    </row>
    <row r="119" spans="1:4" x14ac:dyDescent="0.2">
      <c r="A119" s="28" t="s">
        <v>13</v>
      </c>
      <c r="B119" s="28" t="s">
        <v>10</v>
      </c>
      <c r="C119" s="28" t="s">
        <v>16</v>
      </c>
      <c r="D119" s="28" t="s">
        <v>15</v>
      </c>
    </row>
    <row r="120" spans="1:4" x14ac:dyDescent="0.2">
      <c r="A120" s="28" t="s">
        <v>13</v>
      </c>
      <c r="B120" s="28" t="s">
        <v>10</v>
      </c>
      <c r="C120" s="28" t="s">
        <v>409</v>
      </c>
      <c r="D120" s="28" t="s">
        <v>408</v>
      </c>
    </row>
    <row r="121" spans="1:4" x14ac:dyDescent="0.2">
      <c r="A121" s="28" t="s">
        <v>13</v>
      </c>
      <c r="B121" s="28" t="s">
        <v>10</v>
      </c>
      <c r="C121" s="28" t="s">
        <v>407</v>
      </c>
      <c r="D121" s="28" t="s">
        <v>406</v>
      </c>
    </row>
    <row r="122" spans="1:4" x14ac:dyDescent="0.2">
      <c r="A122" s="28" t="s">
        <v>13</v>
      </c>
      <c r="B122" s="28" t="s">
        <v>10</v>
      </c>
      <c r="C122" s="28" t="s">
        <v>37</v>
      </c>
      <c r="D122" s="28" t="s">
        <v>36</v>
      </c>
    </row>
    <row r="123" spans="1:4" x14ac:dyDescent="0.2">
      <c r="A123" s="28" t="s">
        <v>13</v>
      </c>
      <c r="B123" s="28" t="s">
        <v>10</v>
      </c>
      <c r="C123" s="28" t="s">
        <v>405</v>
      </c>
      <c r="D123" s="28" t="s">
        <v>404</v>
      </c>
    </row>
    <row r="124" spans="1:4" x14ac:dyDescent="0.2">
      <c r="A124" s="28" t="s">
        <v>13</v>
      </c>
      <c r="B124" s="28" t="s">
        <v>10</v>
      </c>
      <c r="C124" s="28" t="s">
        <v>403</v>
      </c>
      <c r="D124" s="28" t="s">
        <v>402</v>
      </c>
    </row>
    <row r="125" spans="1:4" x14ac:dyDescent="0.2">
      <c r="A125" s="28" t="s">
        <v>13</v>
      </c>
      <c r="B125" s="28" t="s">
        <v>10</v>
      </c>
      <c r="C125" s="28" t="s">
        <v>401</v>
      </c>
      <c r="D125" s="28" t="s">
        <v>38</v>
      </c>
    </row>
    <row r="126" spans="1:4" x14ac:dyDescent="0.2">
      <c r="A126" s="28" t="s">
        <v>13</v>
      </c>
      <c r="B126" s="28" t="s">
        <v>10</v>
      </c>
      <c r="C126" s="28" t="s">
        <v>43</v>
      </c>
      <c r="D126" s="28" t="s">
        <v>42</v>
      </c>
    </row>
    <row r="127" spans="1:4" x14ac:dyDescent="0.2">
      <c r="A127" s="28" t="s">
        <v>13</v>
      </c>
      <c r="B127" s="28" t="s">
        <v>10</v>
      </c>
      <c r="C127" s="28" t="s">
        <v>400</v>
      </c>
      <c r="D127" s="28" t="s">
        <v>399</v>
      </c>
    </row>
    <row r="128" spans="1:4" x14ac:dyDescent="0.2">
      <c r="A128" s="28" t="s">
        <v>13</v>
      </c>
      <c r="B128" s="28" t="s">
        <v>10</v>
      </c>
      <c r="C128" s="28" t="s">
        <v>45</v>
      </c>
      <c r="D128" s="28" t="s">
        <v>44</v>
      </c>
    </row>
    <row r="129" spans="1:4" x14ac:dyDescent="0.2">
      <c r="A129" s="28" t="s">
        <v>13</v>
      </c>
      <c r="B129" s="28" t="s">
        <v>10</v>
      </c>
      <c r="C129" s="28" t="s">
        <v>47</v>
      </c>
      <c r="D129" s="28" t="s">
        <v>46</v>
      </c>
    </row>
    <row r="130" spans="1:4" x14ac:dyDescent="0.2">
      <c r="A130" s="28" t="s">
        <v>13</v>
      </c>
      <c r="B130" s="28" t="s">
        <v>10</v>
      </c>
      <c r="C130" s="28" t="s">
        <v>53</v>
      </c>
      <c r="D130" s="28" t="s">
        <v>52</v>
      </c>
    </row>
    <row r="131" spans="1:4" x14ac:dyDescent="0.2">
      <c r="A131" s="28" t="s">
        <v>13</v>
      </c>
      <c r="B131" s="28" t="s">
        <v>78</v>
      </c>
      <c r="C131" s="28" t="s">
        <v>129</v>
      </c>
      <c r="D131" s="28" t="s">
        <v>128</v>
      </c>
    </row>
    <row r="132" spans="1:4" x14ac:dyDescent="0.2">
      <c r="A132" s="28" t="s">
        <v>21</v>
      </c>
      <c r="B132" s="28" t="s">
        <v>7</v>
      </c>
      <c r="C132" s="28" t="s">
        <v>398</v>
      </c>
      <c r="D132" s="28" t="s">
        <v>6</v>
      </c>
    </row>
    <row r="133" spans="1:4" x14ac:dyDescent="0.2">
      <c r="A133" s="28" t="s">
        <v>21</v>
      </c>
      <c r="B133" s="28" t="s">
        <v>10</v>
      </c>
      <c r="C133" s="28" t="s">
        <v>397</v>
      </c>
      <c r="D133" s="28" t="s">
        <v>41</v>
      </c>
    </row>
    <row r="134" spans="1:4" x14ac:dyDescent="0.2">
      <c r="A134" s="28" t="s">
        <v>21</v>
      </c>
      <c r="B134" s="28" t="s">
        <v>51</v>
      </c>
      <c r="C134" s="28" t="s">
        <v>396</v>
      </c>
      <c r="D134" s="28" t="s">
        <v>395</v>
      </c>
    </row>
    <row r="135" spans="1:4" x14ac:dyDescent="0.2">
      <c r="A135" s="28" t="s">
        <v>21</v>
      </c>
      <c r="B135" s="28" t="s">
        <v>58</v>
      </c>
      <c r="C135" s="28" t="s">
        <v>348</v>
      </c>
      <c r="D135" s="28" t="s">
        <v>65</v>
      </c>
    </row>
    <row r="136" spans="1:4" x14ac:dyDescent="0.2">
      <c r="A136" s="28" t="s">
        <v>21</v>
      </c>
      <c r="B136" s="28" t="s">
        <v>78</v>
      </c>
      <c r="C136" s="28" t="s">
        <v>394</v>
      </c>
      <c r="D136" s="28" t="s">
        <v>393</v>
      </c>
    </row>
    <row r="137" spans="1:4" x14ac:dyDescent="0.2">
      <c r="A137" s="28" t="s">
        <v>21</v>
      </c>
      <c r="B137" s="28" t="s">
        <v>78</v>
      </c>
      <c r="C137" s="28" t="s">
        <v>392</v>
      </c>
      <c r="D137" s="28" t="s">
        <v>391</v>
      </c>
    </row>
    <row r="138" spans="1:4" x14ac:dyDescent="0.2">
      <c r="A138" s="28" t="s">
        <v>21</v>
      </c>
      <c r="B138" s="28" t="s">
        <v>78</v>
      </c>
      <c r="C138" s="28" t="s">
        <v>92</v>
      </c>
      <c r="D138" s="28" t="s">
        <v>91</v>
      </c>
    </row>
    <row r="139" spans="1:4" x14ac:dyDescent="0.2">
      <c r="A139" s="28" t="s">
        <v>21</v>
      </c>
      <c r="B139" s="28" t="s">
        <v>78</v>
      </c>
      <c r="C139" s="28" t="s">
        <v>94</v>
      </c>
      <c r="D139" s="28" t="s">
        <v>93</v>
      </c>
    </row>
    <row r="140" spans="1:4" x14ac:dyDescent="0.2">
      <c r="A140" s="28" t="s">
        <v>21</v>
      </c>
      <c r="B140" s="28" t="s">
        <v>78</v>
      </c>
      <c r="C140" s="28" t="s">
        <v>101</v>
      </c>
      <c r="D140" s="28" t="s">
        <v>100</v>
      </c>
    </row>
    <row r="141" spans="1:4" x14ac:dyDescent="0.2">
      <c r="A141" s="28" t="s">
        <v>21</v>
      </c>
      <c r="B141" s="28" t="s">
        <v>78</v>
      </c>
      <c r="C141" s="28" t="s">
        <v>390</v>
      </c>
      <c r="D141" s="28" t="s">
        <v>110</v>
      </c>
    </row>
    <row r="142" spans="1:4" x14ac:dyDescent="0.2">
      <c r="A142" s="28" t="s">
        <v>21</v>
      </c>
      <c r="B142" s="28" t="s">
        <v>78</v>
      </c>
      <c r="C142" s="28" t="s">
        <v>121</v>
      </c>
      <c r="D142" s="28" t="s">
        <v>120</v>
      </c>
    </row>
    <row r="143" spans="1:4" x14ac:dyDescent="0.2">
      <c r="A143" s="28" t="s">
        <v>21</v>
      </c>
      <c r="B143" s="28" t="s">
        <v>78</v>
      </c>
      <c r="C143" s="28" t="s">
        <v>386</v>
      </c>
      <c r="D143" s="28" t="s">
        <v>124</v>
      </c>
    </row>
    <row r="144" spans="1:4" x14ac:dyDescent="0.2">
      <c r="A144" s="28" t="s">
        <v>21</v>
      </c>
      <c r="B144" s="28" t="s">
        <v>78</v>
      </c>
      <c r="C144" s="28" t="s">
        <v>127</v>
      </c>
      <c r="D144" s="28" t="s">
        <v>126</v>
      </c>
    </row>
    <row r="145" spans="1:4" x14ac:dyDescent="0.2">
      <c r="A145" s="28" t="s">
        <v>21</v>
      </c>
      <c r="B145" s="28" t="s">
        <v>78</v>
      </c>
      <c r="C145" s="28" t="s">
        <v>137</v>
      </c>
      <c r="D145" s="28" t="s">
        <v>136</v>
      </c>
    </row>
    <row r="146" spans="1:4" x14ac:dyDescent="0.2">
      <c r="A146" s="28" t="s">
        <v>21</v>
      </c>
      <c r="B146" s="28" t="s">
        <v>78</v>
      </c>
      <c r="C146" s="28" t="s">
        <v>355</v>
      </c>
      <c r="D146" s="28" t="s">
        <v>354</v>
      </c>
    </row>
    <row r="147" spans="1:4" x14ac:dyDescent="0.2">
      <c r="A147" s="28" t="s">
        <v>25</v>
      </c>
      <c r="B147" s="28" t="s">
        <v>10</v>
      </c>
      <c r="C147" s="28" t="s">
        <v>53</v>
      </c>
      <c r="D147" s="28" t="s">
        <v>52</v>
      </c>
    </row>
    <row r="148" spans="1:4" x14ac:dyDescent="0.2">
      <c r="A148" s="28" t="s">
        <v>25</v>
      </c>
      <c r="B148" s="28" t="s">
        <v>78</v>
      </c>
      <c r="C148" s="28" t="s">
        <v>386</v>
      </c>
      <c r="D148" s="28" t="s">
        <v>124</v>
      </c>
    </row>
    <row r="149" spans="1:4" x14ac:dyDescent="0.2">
      <c r="A149" s="28" t="s">
        <v>25</v>
      </c>
      <c r="B149" s="28" t="s">
        <v>7</v>
      </c>
      <c r="C149" s="28" t="s">
        <v>351</v>
      </c>
      <c r="D149" s="28" t="s">
        <v>213</v>
      </c>
    </row>
    <row r="150" spans="1:4" x14ac:dyDescent="0.2">
      <c r="A150" s="28" t="s">
        <v>111</v>
      </c>
      <c r="B150" s="28" t="s">
        <v>10</v>
      </c>
      <c r="C150" s="28" t="s">
        <v>20</v>
      </c>
      <c r="D150" s="28" t="s">
        <v>19</v>
      </c>
    </row>
    <row r="151" spans="1:4" x14ac:dyDescent="0.2">
      <c r="A151" s="28" t="s">
        <v>111</v>
      </c>
      <c r="B151" s="28" t="s">
        <v>10</v>
      </c>
      <c r="C151" s="28" t="s">
        <v>27</v>
      </c>
      <c r="D151" s="28" t="s">
        <v>26</v>
      </c>
    </row>
    <row r="152" spans="1:4" x14ac:dyDescent="0.2">
      <c r="A152" s="28" t="s">
        <v>111</v>
      </c>
      <c r="B152" s="28" t="s">
        <v>78</v>
      </c>
      <c r="C152" s="28" t="s">
        <v>88</v>
      </c>
      <c r="D152" s="28" t="s">
        <v>87</v>
      </c>
    </row>
    <row r="153" spans="1:4" x14ac:dyDescent="0.2">
      <c r="A153" s="28" t="s">
        <v>111</v>
      </c>
      <c r="B153" s="28" t="s">
        <v>78</v>
      </c>
      <c r="C153" s="28" t="s">
        <v>390</v>
      </c>
      <c r="D153" s="28" t="s">
        <v>110</v>
      </c>
    </row>
    <row r="154" spans="1:4" x14ac:dyDescent="0.2">
      <c r="A154" s="28" t="s">
        <v>111</v>
      </c>
      <c r="B154" s="28" t="s">
        <v>78</v>
      </c>
      <c r="C154" s="28" t="s">
        <v>127</v>
      </c>
      <c r="D154" s="28" t="s">
        <v>126</v>
      </c>
    </row>
    <row r="155" spans="1:4" x14ac:dyDescent="0.2">
      <c r="A155" s="28" t="s">
        <v>389</v>
      </c>
      <c r="B155" s="28" t="s">
        <v>78</v>
      </c>
      <c r="C155" s="28" t="s">
        <v>371</v>
      </c>
      <c r="D155" s="28" t="s">
        <v>370</v>
      </c>
    </row>
    <row r="156" spans="1:4" x14ac:dyDescent="0.2">
      <c r="A156" s="28" t="s">
        <v>125</v>
      </c>
      <c r="B156" s="28" t="s">
        <v>51</v>
      </c>
      <c r="C156" s="28" t="s">
        <v>388</v>
      </c>
      <c r="D156" s="28" t="s">
        <v>387</v>
      </c>
    </row>
    <row r="157" spans="1:4" x14ac:dyDescent="0.2">
      <c r="A157" s="28" t="s">
        <v>125</v>
      </c>
      <c r="B157" s="28" t="s">
        <v>78</v>
      </c>
      <c r="C157" s="28" t="s">
        <v>371</v>
      </c>
      <c r="D157" s="28" t="s">
        <v>370</v>
      </c>
    </row>
    <row r="158" spans="1:4" x14ac:dyDescent="0.2">
      <c r="A158" s="28" t="s">
        <v>125</v>
      </c>
      <c r="B158" s="28" t="s">
        <v>78</v>
      </c>
      <c r="C158" s="28" t="s">
        <v>386</v>
      </c>
      <c r="D158" s="28" t="s">
        <v>124</v>
      </c>
    </row>
    <row r="159" spans="1:4" x14ac:dyDescent="0.2">
      <c r="A159" s="28" t="s">
        <v>125</v>
      </c>
      <c r="B159" s="28" t="s">
        <v>114</v>
      </c>
      <c r="C159" s="28" t="s">
        <v>385</v>
      </c>
      <c r="D159" s="28" t="s">
        <v>384</v>
      </c>
    </row>
    <row r="160" spans="1:4" x14ac:dyDescent="0.2">
      <c r="A160" s="28" t="s">
        <v>125</v>
      </c>
      <c r="B160" s="28" t="s">
        <v>78</v>
      </c>
      <c r="C160" s="28" t="s">
        <v>383</v>
      </c>
      <c r="D160" s="28" t="s">
        <v>382</v>
      </c>
    </row>
    <row r="161" spans="1:4" x14ac:dyDescent="0.2">
      <c r="A161" s="28" t="s">
        <v>125</v>
      </c>
      <c r="B161" s="28" t="s">
        <v>78</v>
      </c>
      <c r="C161" s="28" t="s">
        <v>339</v>
      </c>
      <c r="D161" s="28" t="s">
        <v>338</v>
      </c>
    </row>
    <row r="162" spans="1:4" x14ac:dyDescent="0.2">
      <c r="A162" s="28" t="s">
        <v>125</v>
      </c>
      <c r="B162" s="28" t="s">
        <v>78</v>
      </c>
      <c r="C162" s="28" t="s">
        <v>137</v>
      </c>
      <c r="D162" s="28" t="s">
        <v>136</v>
      </c>
    </row>
    <row r="163" spans="1:4" x14ac:dyDescent="0.2">
      <c r="A163" s="28" t="s">
        <v>63</v>
      </c>
      <c r="B163" s="28" t="s">
        <v>58</v>
      </c>
      <c r="C163" s="28" t="s">
        <v>61</v>
      </c>
      <c r="D163" s="28" t="s">
        <v>60</v>
      </c>
    </row>
    <row r="164" spans="1:4" x14ac:dyDescent="0.2">
      <c r="A164" s="28" t="s">
        <v>381</v>
      </c>
      <c r="B164" s="28" t="s">
        <v>58</v>
      </c>
      <c r="C164" s="28" t="s">
        <v>61</v>
      </c>
      <c r="D164" s="28" t="s">
        <v>60</v>
      </c>
    </row>
    <row r="165" spans="1:4" x14ac:dyDescent="0.2">
      <c r="A165" s="28" t="s">
        <v>381</v>
      </c>
      <c r="B165" s="28" t="s">
        <v>58</v>
      </c>
      <c r="C165" s="28" t="s">
        <v>133</v>
      </c>
      <c r="D165" s="28" t="s">
        <v>132</v>
      </c>
    </row>
    <row r="166" spans="1:4" x14ac:dyDescent="0.2">
      <c r="A166" s="28" t="s">
        <v>380</v>
      </c>
      <c r="B166" s="28" t="s">
        <v>78</v>
      </c>
      <c r="C166" s="28" t="s">
        <v>101</v>
      </c>
      <c r="D166" s="28" t="s">
        <v>100</v>
      </c>
    </row>
    <row r="167" spans="1:4" x14ac:dyDescent="0.2">
      <c r="A167" s="28" t="s">
        <v>86</v>
      </c>
      <c r="B167" s="28" t="s">
        <v>78</v>
      </c>
      <c r="C167" s="28" t="s">
        <v>84</v>
      </c>
      <c r="D167" s="28" t="s">
        <v>83</v>
      </c>
    </row>
    <row r="168" spans="1:4" x14ac:dyDescent="0.2">
      <c r="A168" s="28" t="s">
        <v>81</v>
      </c>
      <c r="B168" s="28" t="s">
        <v>78</v>
      </c>
      <c r="C168" s="28" t="s">
        <v>80</v>
      </c>
      <c r="D168" s="28" t="s">
        <v>79</v>
      </c>
    </row>
    <row r="169" spans="1:4" x14ac:dyDescent="0.2">
      <c r="A169" s="28" t="s">
        <v>81</v>
      </c>
      <c r="B169" s="28" t="s">
        <v>78</v>
      </c>
      <c r="C169" s="28" t="s">
        <v>353</v>
      </c>
      <c r="D169" s="28" t="s">
        <v>352</v>
      </c>
    </row>
    <row r="170" spans="1:4" x14ac:dyDescent="0.2">
      <c r="A170" s="28" t="s">
        <v>81</v>
      </c>
      <c r="B170" s="28" t="s">
        <v>141</v>
      </c>
      <c r="C170" s="28" t="s">
        <v>379</v>
      </c>
      <c r="D170" s="28" t="s">
        <v>378</v>
      </c>
    </row>
    <row r="171" spans="1:4" x14ac:dyDescent="0.2">
      <c r="A171" s="28" t="s">
        <v>81</v>
      </c>
      <c r="B171" s="28" t="s">
        <v>141</v>
      </c>
      <c r="C171" s="28" t="s">
        <v>377</v>
      </c>
      <c r="D171" s="28" t="s">
        <v>140</v>
      </c>
    </row>
    <row r="172" spans="1:4" x14ac:dyDescent="0.2">
      <c r="A172" s="28" t="s">
        <v>376</v>
      </c>
      <c r="B172" s="28" t="s">
        <v>78</v>
      </c>
      <c r="C172" s="28" t="s">
        <v>80</v>
      </c>
      <c r="D172" s="28" t="s">
        <v>79</v>
      </c>
    </row>
    <row r="173" spans="1:4" x14ac:dyDescent="0.2">
      <c r="A173" s="28" t="s">
        <v>375</v>
      </c>
      <c r="B173" s="28" t="s">
        <v>78</v>
      </c>
      <c r="C173" s="28" t="s">
        <v>104</v>
      </c>
      <c r="D173" s="28" t="s">
        <v>103</v>
      </c>
    </row>
    <row r="174" spans="1:4" x14ac:dyDescent="0.2">
      <c r="A174" s="28" t="s">
        <v>107</v>
      </c>
      <c r="B174" s="28" t="s">
        <v>166</v>
      </c>
      <c r="C174" s="28" t="s">
        <v>319</v>
      </c>
      <c r="D174" s="28" t="s">
        <v>210</v>
      </c>
    </row>
    <row r="175" spans="1:4" x14ac:dyDescent="0.2">
      <c r="A175" s="28" t="s">
        <v>372</v>
      </c>
      <c r="B175" s="28" t="s">
        <v>78</v>
      </c>
      <c r="C175" s="28" t="s">
        <v>373</v>
      </c>
      <c r="D175" s="28" t="s">
        <v>118</v>
      </c>
    </row>
    <row r="176" spans="1:4" x14ac:dyDescent="0.2">
      <c r="A176" s="28" t="s">
        <v>372</v>
      </c>
      <c r="B176" s="28" t="s">
        <v>78</v>
      </c>
      <c r="C176" s="28" t="s">
        <v>371</v>
      </c>
      <c r="D176" s="28" t="s">
        <v>370</v>
      </c>
    </row>
    <row r="177" spans="1:4" x14ac:dyDescent="0.2">
      <c r="A177" s="28" t="s">
        <v>190</v>
      </c>
      <c r="B177" s="28" t="s">
        <v>78</v>
      </c>
      <c r="C177" s="28" t="s">
        <v>185</v>
      </c>
      <c r="D177" s="28" t="s">
        <v>360</v>
      </c>
    </row>
    <row r="178" spans="1:4" x14ac:dyDescent="0.2">
      <c r="A178" s="28" t="s">
        <v>369</v>
      </c>
      <c r="B178" s="28" t="s">
        <v>114</v>
      </c>
      <c r="C178" s="28" t="s">
        <v>113</v>
      </c>
      <c r="D178" s="28" t="s">
        <v>112</v>
      </c>
    </row>
    <row r="179" spans="1:4" x14ac:dyDescent="0.2">
      <c r="A179" s="28" t="s">
        <v>368</v>
      </c>
      <c r="B179" s="28" t="s">
        <v>78</v>
      </c>
      <c r="C179" s="28" t="s">
        <v>367</v>
      </c>
      <c r="D179" s="28" t="s">
        <v>366</v>
      </c>
    </row>
    <row r="180" spans="1:4" x14ac:dyDescent="0.2">
      <c r="A180" s="28" t="s">
        <v>105</v>
      </c>
      <c r="B180" s="28" t="s">
        <v>78</v>
      </c>
      <c r="C180" s="28" t="s">
        <v>104</v>
      </c>
      <c r="D180" s="28" t="s">
        <v>103</v>
      </c>
    </row>
    <row r="181" spans="1:4" x14ac:dyDescent="0.2">
      <c r="A181" s="28" t="s">
        <v>106</v>
      </c>
      <c r="B181" s="28" t="s">
        <v>114</v>
      </c>
      <c r="C181" s="28" t="s">
        <v>113</v>
      </c>
      <c r="D181" s="28" t="s">
        <v>112</v>
      </c>
    </row>
    <row r="182" spans="1:4" x14ac:dyDescent="0.2">
      <c r="A182" s="28" t="s">
        <v>106</v>
      </c>
      <c r="B182" s="28" t="s">
        <v>166</v>
      </c>
      <c r="C182" s="28" t="s">
        <v>123</v>
      </c>
      <c r="D182" s="28" t="s">
        <v>122</v>
      </c>
    </row>
    <row r="183" spans="1:4" x14ac:dyDescent="0.2">
      <c r="A183" s="28" t="s">
        <v>59</v>
      </c>
      <c r="B183" s="28" t="s">
        <v>58</v>
      </c>
      <c r="C183" s="28" t="s">
        <v>57</v>
      </c>
      <c r="D183" s="28" t="s">
        <v>56</v>
      </c>
    </row>
    <row r="184" spans="1:4" x14ac:dyDescent="0.2">
      <c r="A184" s="28" t="s">
        <v>59</v>
      </c>
      <c r="B184" s="28" t="s">
        <v>78</v>
      </c>
      <c r="C184" s="28" t="s">
        <v>104</v>
      </c>
      <c r="D184" s="28" t="s">
        <v>103</v>
      </c>
    </row>
    <row r="185" spans="1:4" x14ac:dyDescent="0.2">
      <c r="A185" s="28" t="s">
        <v>363</v>
      </c>
      <c r="B185" s="28" t="s">
        <v>10</v>
      </c>
      <c r="C185" s="28" t="s">
        <v>23</v>
      </c>
      <c r="D185" s="28" t="s">
        <v>22</v>
      </c>
    </row>
    <row r="186" spans="1:4" x14ac:dyDescent="0.2">
      <c r="A186" s="28" t="s">
        <v>188</v>
      </c>
      <c r="B186" s="28" t="s">
        <v>78</v>
      </c>
      <c r="C186" s="28" t="s">
        <v>362</v>
      </c>
      <c r="D186" s="28" t="s">
        <v>361</v>
      </c>
    </row>
    <row r="187" spans="1:4" x14ac:dyDescent="0.2">
      <c r="A187" s="28" t="s">
        <v>188</v>
      </c>
      <c r="B187" s="28" t="s">
        <v>78</v>
      </c>
      <c r="C187" s="28" t="s">
        <v>185</v>
      </c>
      <c r="D187" s="28" t="s">
        <v>360</v>
      </c>
    </row>
    <row r="188" spans="1:4" x14ac:dyDescent="0.2">
      <c r="A188" s="28" t="s">
        <v>35</v>
      </c>
      <c r="B188" s="28" t="s">
        <v>78</v>
      </c>
      <c r="C188" s="28" t="s">
        <v>121</v>
      </c>
      <c r="D188" s="28" t="s">
        <v>120</v>
      </c>
    </row>
    <row r="189" spans="1:4" x14ac:dyDescent="0.2">
      <c r="A189" s="28" t="s">
        <v>35</v>
      </c>
      <c r="B189" s="28" t="s">
        <v>78</v>
      </c>
      <c r="C189" s="28" t="s">
        <v>343</v>
      </c>
      <c r="D189" s="28" t="s">
        <v>342</v>
      </c>
    </row>
    <row r="190" spans="1:4" x14ac:dyDescent="0.2">
      <c r="A190" s="28" t="s">
        <v>14</v>
      </c>
      <c r="B190" s="28" t="s">
        <v>10</v>
      </c>
      <c r="C190" s="28" t="s">
        <v>359</v>
      </c>
      <c r="D190" s="28" t="s">
        <v>358</v>
      </c>
    </row>
    <row r="191" spans="1:4" x14ac:dyDescent="0.2">
      <c r="A191" s="28" t="s">
        <v>14</v>
      </c>
      <c r="B191" s="28" t="s">
        <v>10</v>
      </c>
      <c r="C191" s="28" t="s">
        <v>40</v>
      </c>
      <c r="D191" s="28" t="s">
        <v>39</v>
      </c>
    </row>
    <row r="192" spans="1:4" x14ac:dyDescent="0.2">
      <c r="A192" s="28" t="s">
        <v>14</v>
      </c>
      <c r="B192" s="28" t="s">
        <v>10</v>
      </c>
      <c r="C192" s="28" t="s">
        <v>55</v>
      </c>
      <c r="D192" s="28" t="s">
        <v>54</v>
      </c>
    </row>
    <row r="193" spans="1:4" x14ac:dyDescent="0.2">
      <c r="A193" s="28" t="s">
        <v>14</v>
      </c>
      <c r="B193" s="28" t="s">
        <v>78</v>
      </c>
      <c r="C193" s="28" t="s">
        <v>346</v>
      </c>
      <c r="D193" s="28" t="s">
        <v>345</v>
      </c>
    </row>
    <row r="194" spans="1:4" x14ac:dyDescent="0.2">
      <c r="A194" s="28" t="s">
        <v>14</v>
      </c>
      <c r="B194" s="28" t="s">
        <v>78</v>
      </c>
      <c r="C194" s="28" t="s">
        <v>350</v>
      </c>
      <c r="D194" s="28" t="s">
        <v>349</v>
      </c>
    </row>
    <row r="195" spans="1:4" x14ac:dyDescent="0.2">
      <c r="A195" s="28" t="s">
        <v>89</v>
      </c>
      <c r="B195" s="28" t="s">
        <v>10</v>
      </c>
      <c r="C195" s="28" t="s">
        <v>29</v>
      </c>
      <c r="D195" s="28" t="s">
        <v>28</v>
      </c>
    </row>
    <row r="196" spans="1:4" x14ac:dyDescent="0.2">
      <c r="A196" s="28" t="s">
        <v>89</v>
      </c>
      <c r="B196" s="28" t="s">
        <v>78</v>
      </c>
      <c r="C196" s="28" t="s">
        <v>346</v>
      </c>
      <c r="D196" s="28" t="s">
        <v>345</v>
      </c>
    </row>
    <row r="197" spans="1:4" x14ac:dyDescent="0.2">
      <c r="A197" s="28" t="s">
        <v>89</v>
      </c>
      <c r="B197" s="28" t="s">
        <v>78</v>
      </c>
      <c r="C197" s="28" t="s">
        <v>80</v>
      </c>
      <c r="D197" s="28" t="s">
        <v>79</v>
      </c>
    </row>
    <row r="198" spans="1:4" x14ac:dyDescent="0.2">
      <c r="A198" s="28" t="s">
        <v>89</v>
      </c>
      <c r="B198" s="28" t="s">
        <v>78</v>
      </c>
      <c r="C198" s="28" t="s">
        <v>88</v>
      </c>
      <c r="D198" s="28" t="s">
        <v>87</v>
      </c>
    </row>
    <row r="199" spans="1:4" x14ac:dyDescent="0.2">
      <c r="A199" s="28" t="s">
        <v>89</v>
      </c>
      <c r="B199" s="28" t="s">
        <v>78</v>
      </c>
      <c r="C199" s="28" t="s">
        <v>94</v>
      </c>
      <c r="D199" s="28" t="s">
        <v>93</v>
      </c>
    </row>
    <row r="200" spans="1:4" x14ac:dyDescent="0.2">
      <c r="A200" s="28" t="s">
        <v>89</v>
      </c>
      <c r="B200" s="28" t="s">
        <v>78</v>
      </c>
      <c r="C200" s="28" t="s">
        <v>96</v>
      </c>
      <c r="D200" s="28" t="s">
        <v>95</v>
      </c>
    </row>
    <row r="201" spans="1:4" x14ac:dyDescent="0.2">
      <c r="A201" s="28" t="s">
        <v>89</v>
      </c>
      <c r="B201" s="28" t="s">
        <v>78</v>
      </c>
      <c r="C201" s="28" t="s">
        <v>344</v>
      </c>
      <c r="D201" s="28" t="s">
        <v>102</v>
      </c>
    </row>
    <row r="202" spans="1:4" x14ac:dyDescent="0.2">
      <c r="A202" s="28" t="s">
        <v>89</v>
      </c>
      <c r="B202" s="28" t="s">
        <v>78</v>
      </c>
      <c r="C202" s="28" t="s">
        <v>343</v>
      </c>
      <c r="D202" s="28" t="s">
        <v>342</v>
      </c>
    </row>
    <row r="203" spans="1:4" x14ac:dyDescent="0.2">
      <c r="A203" s="28" t="s">
        <v>89</v>
      </c>
      <c r="B203" s="28" t="s">
        <v>78</v>
      </c>
      <c r="C203" s="28" t="s">
        <v>341</v>
      </c>
      <c r="D203" s="28" t="s">
        <v>340</v>
      </c>
    </row>
    <row r="204" spans="1:4" x14ac:dyDescent="0.2">
      <c r="A204" s="28" t="s">
        <v>89</v>
      </c>
      <c r="B204" s="28" t="s">
        <v>78</v>
      </c>
      <c r="C204" s="28" t="s">
        <v>339</v>
      </c>
      <c r="D204" s="28" t="s">
        <v>338</v>
      </c>
    </row>
    <row r="205" spans="1:4" x14ac:dyDescent="0.2">
      <c r="A205" s="28" t="s">
        <v>89</v>
      </c>
      <c r="B205" s="28" t="s">
        <v>78</v>
      </c>
      <c r="C205" s="28" t="s">
        <v>357</v>
      </c>
      <c r="D205" s="28" t="s">
        <v>356</v>
      </c>
    </row>
    <row r="206" spans="1:4" x14ac:dyDescent="0.2">
      <c r="A206" s="28" t="s">
        <v>89</v>
      </c>
      <c r="B206" s="28" t="s">
        <v>78</v>
      </c>
      <c r="C206" s="28" t="s">
        <v>355</v>
      </c>
      <c r="D206" s="28" t="s">
        <v>354</v>
      </c>
    </row>
    <row r="207" spans="1:4" x14ac:dyDescent="0.2">
      <c r="A207" s="28" t="s">
        <v>89</v>
      </c>
      <c r="B207" s="28" t="s">
        <v>78</v>
      </c>
      <c r="C207" s="28" t="s">
        <v>353</v>
      </c>
      <c r="D207" s="28" t="s">
        <v>352</v>
      </c>
    </row>
    <row r="208" spans="1:4" x14ac:dyDescent="0.2">
      <c r="A208" s="28" t="s">
        <v>89</v>
      </c>
      <c r="B208" s="28" t="s">
        <v>7</v>
      </c>
      <c r="C208" s="28" t="s">
        <v>351</v>
      </c>
      <c r="D208" s="28" t="s">
        <v>213</v>
      </c>
    </row>
    <row r="209" spans="1:4" x14ac:dyDescent="0.2">
      <c r="A209" s="28" t="s">
        <v>89</v>
      </c>
      <c r="B209" s="28" t="s">
        <v>58</v>
      </c>
      <c r="C209" s="28" t="s">
        <v>215</v>
      </c>
      <c r="D209" s="28" t="s">
        <v>214</v>
      </c>
    </row>
    <row r="210" spans="1:4" x14ac:dyDescent="0.2">
      <c r="A210" s="28" t="s">
        <v>82</v>
      </c>
      <c r="B210" s="28" t="s">
        <v>78</v>
      </c>
      <c r="C210" s="28" t="s">
        <v>80</v>
      </c>
      <c r="D210" s="28" t="s">
        <v>79</v>
      </c>
    </row>
    <row r="211" spans="1:4" x14ac:dyDescent="0.2">
      <c r="A211" s="28" t="s">
        <v>82</v>
      </c>
      <c r="B211" s="28" t="s">
        <v>78</v>
      </c>
      <c r="C211" s="28" t="s">
        <v>350</v>
      </c>
      <c r="D211" s="28" t="s">
        <v>349</v>
      </c>
    </row>
    <row r="212" spans="1:4" x14ac:dyDescent="0.2">
      <c r="A212" s="28" t="s">
        <v>82</v>
      </c>
      <c r="B212" s="28" t="s">
        <v>78</v>
      </c>
      <c r="C212" s="28" t="s">
        <v>343</v>
      </c>
      <c r="D212" s="28" t="s">
        <v>342</v>
      </c>
    </row>
    <row r="213" spans="1:4" x14ac:dyDescent="0.2">
      <c r="A213" s="28" t="s">
        <v>64</v>
      </c>
      <c r="B213" s="28" t="s">
        <v>10</v>
      </c>
      <c r="C213" s="28" t="s">
        <v>34</v>
      </c>
      <c r="D213" s="28" t="s">
        <v>33</v>
      </c>
    </row>
    <row r="214" spans="1:4" x14ac:dyDescent="0.2">
      <c r="A214" s="28" t="s">
        <v>64</v>
      </c>
      <c r="B214" s="28" t="s">
        <v>58</v>
      </c>
      <c r="C214" s="28" t="s">
        <v>61</v>
      </c>
      <c r="D214" s="28" t="s">
        <v>60</v>
      </c>
    </row>
    <row r="215" spans="1:4" x14ac:dyDescent="0.2">
      <c r="A215" s="28" t="s">
        <v>64</v>
      </c>
      <c r="B215" s="28" t="s">
        <v>58</v>
      </c>
      <c r="C215" s="28" t="s">
        <v>348</v>
      </c>
      <c r="D215" s="28" t="s">
        <v>65</v>
      </c>
    </row>
    <row r="216" spans="1:4" x14ac:dyDescent="0.2">
      <c r="A216" s="28" t="s">
        <v>64</v>
      </c>
      <c r="B216" s="28" t="s">
        <v>58</v>
      </c>
      <c r="C216" s="28" t="s">
        <v>347</v>
      </c>
      <c r="D216" s="28" t="s">
        <v>66</v>
      </c>
    </row>
    <row r="217" spans="1:4" x14ac:dyDescent="0.2">
      <c r="A217" s="28" t="s">
        <v>64</v>
      </c>
      <c r="B217" s="28" t="s">
        <v>78</v>
      </c>
      <c r="C217" s="28" t="s">
        <v>346</v>
      </c>
      <c r="D217" s="28" t="s">
        <v>345</v>
      </c>
    </row>
    <row r="218" spans="1:4" x14ac:dyDescent="0.2">
      <c r="A218" s="28" t="s">
        <v>64</v>
      </c>
      <c r="B218" s="28" t="s">
        <v>78</v>
      </c>
      <c r="C218" s="28" t="s">
        <v>96</v>
      </c>
      <c r="D218" s="28" t="s">
        <v>95</v>
      </c>
    </row>
    <row r="219" spans="1:4" x14ac:dyDescent="0.2">
      <c r="A219" s="28" t="s">
        <v>64</v>
      </c>
      <c r="B219" s="28" t="s">
        <v>78</v>
      </c>
      <c r="C219" s="28" t="s">
        <v>101</v>
      </c>
      <c r="D219" s="28" t="s">
        <v>100</v>
      </c>
    </row>
    <row r="220" spans="1:4" x14ac:dyDescent="0.2">
      <c r="A220" s="28" t="s">
        <v>64</v>
      </c>
      <c r="B220" s="28" t="s">
        <v>78</v>
      </c>
      <c r="C220" s="28" t="s">
        <v>344</v>
      </c>
      <c r="D220" s="28" t="s">
        <v>102</v>
      </c>
    </row>
    <row r="221" spans="1:4" x14ac:dyDescent="0.2">
      <c r="A221" s="28" t="s">
        <v>64</v>
      </c>
      <c r="B221" s="28" t="s">
        <v>114</v>
      </c>
      <c r="C221" s="28" t="s">
        <v>327</v>
      </c>
      <c r="D221" s="28" t="s">
        <v>326</v>
      </c>
    </row>
    <row r="222" spans="1:4" x14ac:dyDescent="0.2">
      <c r="A222" s="28" t="s">
        <v>64</v>
      </c>
      <c r="B222" s="28" t="s">
        <v>78</v>
      </c>
      <c r="C222" s="28" t="s">
        <v>343</v>
      </c>
      <c r="D222" s="28" t="s">
        <v>342</v>
      </c>
    </row>
    <row r="223" spans="1:4" x14ac:dyDescent="0.2">
      <c r="A223" s="28" t="s">
        <v>64</v>
      </c>
      <c r="B223" s="28" t="s">
        <v>78</v>
      </c>
      <c r="C223" s="28" t="s">
        <v>341</v>
      </c>
      <c r="D223" s="28" t="s">
        <v>340</v>
      </c>
    </row>
    <row r="224" spans="1:4" x14ac:dyDescent="0.2">
      <c r="A224" s="28" t="s">
        <v>64</v>
      </c>
      <c r="B224" s="28" t="s">
        <v>78</v>
      </c>
      <c r="C224" s="28" t="s">
        <v>339</v>
      </c>
      <c r="D224" s="28" t="s">
        <v>338</v>
      </c>
    </row>
    <row r="225" spans="1:4" x14ac:dyDescent="0.2">
      <c r="A225" s="28" t="s">
        <v>64</v>
      </c>
      <c r="B225" s="28" t="s">
        <v>58</v>
      </c>
      <c r="C225" s="28" t="s">
        <v>215</v>
      </c>
      <c r="D225" s="28" t="s">
        <v>214</v>
      </c>
    </row>
    <row r="226" spans="1:4" x14ac:dyDescent="0.2">
      <c r="A226" s="28" t="s">
        <v>337</v>
      </c>
      <c r="B226" s="28" t="s">
        <v>10</v>
      </c>
      <c r="C226" s="28" t="s">
        <v>336</v>
      </c>
      <c r="D226" s="28" t="s">
        <v>335</v>
      </c>
    </row>
    <row r="227" spans="1:4" x14ac:dyDescent="0.2">
      <c r="A227" s="28" t="s">
        <v>334</v>
      </c>
      <c r="B227" s="28" t="s">
        <v>166</v>
      </c>
      <c r="C227" s="28" t="s">
        <v>123</v>
      </c>
      <c r="D227" s="28" t="s">
        <v>122</v>
      </c>
    </row>
    <row r="228" spans="1:4" x14ac:dyDescent="0.2">
      <c r="A228" s="28" t="s">
        <v>333</v>
      </c>
      <c r="B228" s="28" t="s">
        <v>78</v>
      </c>
      <c r="C228" s="28" t="s">
        <v>104</v>
      </c>
      <c r="D228" s="28" t="s">
        <v>103</v>
      </c>
    </row>
    <row r="229" spans="1:4" x14ac:dyDescent="0.2">
      <c r="A229" s="28" t="s">
        <v>332</v>
      </c>
      <c r="B229" s="28" t="s">
        <v>78</v>
      </c>
      <c r="C229" s="28" t="s">
        <v>330</v>
      </c>
      <c r="D229" s="28" t="s">
        <v>329</v>
      </c>
    </row>
    <row r="230" spans="1:4" x14ac:dyDescent="0.2">
      <c r="A230" s="28" t="s">
        <v>331</v>
      </c>
      <c r="B230" s="28" t="s">
        <v>78</v>
      </c>
      <c r="C230" s="28" t="s">
        <v>330</v>
      </c>
      <c r="D230" s="28" t="s">
        <v>329</v>
      </c>
    </row>
    <row r="231" spans="1:4" x14ac:dyDescent="0.2">
      <c r="A231" s="28" t="s">
        <v>328</v>
      </c>
      <c r="B231" s="28" t="s">
        <v>114</v>
      </c>
      <c r="C231" s="28" t="s">
        <v>327</v>
      </c>
      <c r="D231" s="28" t="s">
        <v>326</v>
      </c>
    </row>
    <row r="232" spans="1:4" x14ac:dyDescent="0.2">
      <c r="A232" s="28" t="s">
        <v>18</v>
      </c>
      <c r="B232" s="28" t="s">
        <v>10</v>
      </c>
      <c r="C232" s="28" t="s">
        <v>23</v>
      </c>
      <c r="D232" s="28" t="s">
        <v>22</v>
      </c>
    </row>
    <row r="233" spans="1:4" x14ac:dyDescent="0.2">
      <c r="A233" s="28" t="s">
        <v>18</v>
      </c>
      <c r="B233" s="28" t="s">
        <v>10</v>
      </c>
      <c r="C233" s="28" t="s">
        <v>31</v>
      </c>
      <c r="D233" s="28" t="s">
        <v>30</v>
      </c>
    </row>
    <row r="234" spans="1:4" x14ac:dyDescent="0.2">
      <c r="A234" s="28" t="s">
        <v>323</v>
      </c>
      <c r="B234" s="28" t="s">
        <v>10</v>
      </c>
      <c r="C234" s="28" t="s">
        <v>325</v>
      </c>
      <c r="D234" s="28" t="s">
        <v>324</v>
      </c>
    </row>
    <row r="235" spans="1:4" x14ac:dyDescent="0.2">
      <c r="A235" s="28" t="s">
        <v>323</v>
      </c>
      <c r="B235" s="28" t="s">
        <v>78</v>
      </c>
      <c r="C235" s="28" t="s">
        <v>127</v>
      </c>
      <c r="D235" s="28" t="s">
        <v>126</v>
      </c>
    </row>
    <row r="236" spans="1:4" x14ac:dyDescent="0.2">
      <c r="A236" s="28" t="s">
        <v>323</v>
      </c>
      <c r="B236" s="28" t="s">
        <v>58</v>
      </c>
      <c r="C236" s="28" t="s">
        <v>322</v>
      </c>
      <c r="D236" s="28" t="s">
        <v>321</v>
      </c>
    </row>
    <row r="237" spans="1:4" x14ac:dyDescent="0.2">
      <c r="A237" s="28" t="s">
        <v>320</v>
      </c>
      <c r="B237" s="28" t="s">
        <v>78</v>
      </c>
      <c r="C237" s="28" t="s">
        <v>80</v>
      </c>
      <c r="D237" s="28" t="s">
        <v>79</v>
      </c>
    </row>
  </sheetData>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1B46-930E-4147-9157-8D3A26EE5C48}">
  <dimension ref="A1:D25"/>
  <sheetViews>
    <sheetView workbookViewId="0"/>
  </sheetViews>
  <sheetFormatPr baseColWidth="10" defaultRowHeight="12.75" x14ac:dyDescent="0.2"/>
  <cols>
    <col min="1" max="1" width="53.85546875" bestFit="1" customWidth="1"/>
    <col min="2" max="2" width="16.7109375" customWidth="1"/>
    <col min="3" max="3" width="14.7109375" customWidth="1"/>
    <col min="4" max="4" width="16.140625" customWidth="1"/>
  </cols>
  <sheetData>
    <row r="1" spans="1:4" ht="13.5" thickBot="1" x14ac:dyDescent="0.25"/>
    <row r="2" spans="1:4" ht="19.5" thickBot="1" x14ac:dyDescent="0.3">
      <c r="A2" s="92" t="s">
        <v>475</v>
      </c>
      <c r="B2" s="93"/>
      <c r="C2" s="93"/>
      <c r="D2" s="94"/>
    </row>
    <row r="3" spans="1:4" ht="13.5" thickBot="1" x14ac:dyDescent="0.25"/>
    <row r="4" spans="1:4" ht="45.75" thickBot="1" x14ac:dyDescent="0.25">
      <c r="A4" s="48" t="s">
        <v>456</v>
      </c>
      <c r="B4" s="48" t="s">
        <v>455</v>
      </c>
      <c r="C4" s="48" t="s">
        <v>454</v>
      </c>
      <c r="D4" s="47" t="s">
        <v>453</v>
      </c>
    </row>
    <row r="5" spans="1:4" ht="15" x14ac:dyDescent="0.25">
      <c r="A5" s="46" t="s">
        <v>452</v>
      </c>
      <c r="B5" s="45">
        <v>5</v>
      </c>
      <c r="C5" s="45">
        <v>6</v>
      </c>
      <c r="D5" s="44">
        <f t="shared" ref="D5:D12" si="0">+B5/C5</f>
        <v>0.83333333333333337</v>
      </c>
    </row>
    <row r="6" spans="1:4" ht="15" x14ac:dyDescent="0.25">
      <c r="A6" s="43" t="s">
        <v>451</v>
      </c>
      <c r="B6" s="42">
        <v>26</v>
      </c>
      <c r="C6" s="42">
        <v>30</v>
      </c>
      <c r="D6" s="41">
        <f t="shared" si="0"/>
        <v>0.8666666666666667</v>
      </c>
    </row>
    <row r="7" spans="1:4" ht="15" x14ac:dyDescent="0.25">
      <c r="A7" s="43" t="s">
        <v>487</v>
      </c>
      <c r="B7" s="42">
        <v>12</v>
      </c>
      <c r="C7" s="42">
        <v>14</v>
      </c>
      <c r="D7" s="41">
        <f t="shared" si="0"/>
        <v>0.8571428571428571</v>
      </c>
    </row>
    <row r="8" spans="1:4" ht="15" x14ac:dyDescent="0.25">
      <c r="A8" s="43" t="s">
        <v>486</v>
      </c>
      <c r="B8" s="42">
        <v>3</v>
      </c>
      <c r="C8" s="42">
        <v>3</v>
      </c>
      <c r="D8" s="41">
        <f t="shared" si="0"/>
        <v>1</v>
      </c>
    </row>
    <row r="9" spans="1:4" ht="15" x14ac:dyDescent="0.25">
      <c r="A9" s="43" t="s">
        <v>488</v>
      </c>
      <c r="B9" s="42">
        <v>26</v>
      </c>
      <c r="C9" s="42">
        <v>44</v>
      </c>
      <c r="D9" s="41">
        <f t="shared" si="0"/>
        <v>0.59090909090909094</v>
      </c>
    </row>
    <row r="10" spans="1:4" ht="15" x14ac:dyDescent="0.25">
      <c r="A10" s="43" t="s">
        <v>450</v>
      </c>
      <c r="B10" s="42">
        <v>16</v>
      </c>
      <c r="C10" s="42">
        <v>22</v>
      </c>
      <c r="D10" s="41">
        <f t="shared" si="0"/>
        <v>0.72727272727272729</v>
      </c>
    </row>
    <row r="11" spans="1:4" ht="25.5" customHeight="1" thickBot="1" x14ac:dyDescent="0.25">
      <c r="A11" s="40" t="s">
        <v>449</v>
      </c>
      <c r="B11" s="39">
        <v>11</v>
      </c>
      <c r="C11" s="39">
        <v>13</v>
      </c>
      <c r="D11" s="38">
        <f t="shared" si="0"/>
        <v>0.84615384615384615</v>
      </c>
    </row>
    <row r="12" spans="1:4" ht="15.75" thickBot="1" x14ac:dyDescent="0.3">
      <c r="A12" s="37" t="s">
        <v>476</v>
      </c>
      <c r="B12" s="36">
        <f>SUM(B5:B11)</f>
        <v>99</v>
      </c>
      <c r="C12" s="36">
        <f>SUM(C5:C11)</f>
        <v>132</v>
      </c>
      <c r="D12" s="35">
        <f t="shared" si="0"/>
        <v>0.75</v>
      </c>
    </row>
    <row r="14" spans="1:4" ht="13.5" thickBot="1" x14ac:dyDescent="0.25"/>
    <row r="15" spans="1:4" ht="60" customHeight="1" thickBot="1" x14ac:dyDescent="0.25">
      <c r="A15" s="95" t="s">
        <v>485</v>
      </c>
      <c r="B15" s="96"/>
      <c r="C15" s="96"/>
      <c r="D15" s="97"/>
    </row>
    <row r="17" spans="1:4" ht="15" customHeight="1" x14ac:dyDescent="0.2">
      <c r="A17" s="98" t="s">
        <v>477</v>
      </c>
      <c r="B17" s="99"/>
      <c r="C17" s="99"/>
      <c r="D17" s="99"/>
    </row>
    <row r="18" spans="1:4" ht="21" customHeight="1" x14ac:dyDescent="0.2">
      <c r="A18" s="100" t="s">
        <v>478</v>
      </c>
      <c r="B18" s="100"/>
      <c r="C18" s="100"/>
      <c r="D18" s="100"/>
    </row>
    <row r="19" spans="1:4" ht="28.5" customHeight="1" x14ac:dyDescent="0.2">
      <c r="A19" s="100" t="s">
        <v>480</v>
      </c>
      <c r="B19" s="101"/>
      <c r="C19" s="101"/>
      <c r="D19" s="101"/>
    </row>
    <row r="20" spans="1:4" ht="21" customHeight="1" x14ac:dyDescent="0.2">
      <c r="A20" s="102" t="s">
        <v>481</v>
      </c>
      <c r="B20" s="101"/>
      <c r="C20" s="101"/>
      <c r="D20" s="101"/>
    </row>
    <row r="21" spans="1:4" ht="50.25" customHeight="1" x14ac:dyDescent="0.2">
      <c r="A21" s="100" t="s">
        <v>482</v>
      </c>
      <c r="B21" s="100"/>
      <c r="C21" s="100"/>
      <c r="D21" s="100"/>
    </row>
    <row r="22" spans="1:4" ht="28.5" customHeight="1" x14ac:dyDescent="0.2">
      <c r="A22" s="103" t="s">
        <v>483</v>
      </c>
      <c r="B22" s="104"/>
      <c r="C22" s="104"/>
      <c r="D22" s="104"/>
    </row>
    <row r="23" spans="1:4" ht="18.75" customHeight="1" x14ac:dyDescent="0.2">
      <c r="A23" s="105" t="s">
        <v>484</v>
      </c>
      <c r="B23" s="104"/>
      <c r="C23" s="104"/>
      <c r="D23" s="104"/>
    </row>
    <row r="24" spans="1:4" ht="15" x14ac:dyDescent="0.25">
      <c r="A24" s="33"/>
      <c r="B24" s="106"/>
      <c r="C24" s="106"/>
      <c r="D24" s="32"/>
    </row>
    <row r="25" spans="1:4" ht="15" x14ac:dyDescent="0.25">
      <c r="A25" s="34" t="s">
        <v>479</v>
      </c>
      <c r="B25" s="33"/>
      <c r="C25" s="33"/>
      <c r="D25" s="32"/>
    </row>
  </sheetData>
  <mergeCells count="10">
    <mergeCell ref="A21:D21"/>
    <mergeCell ref="A22:D22"/>
    <mergeCell ref="A23:D23"/>
    <mergeCell ref="B24:C24"/>
    <mergeCell ref="A2:D2"/>
    <mergeCell ref="A15:D15"/>
    <mergeCell ref="A17:D17"/>
    <mergeCell ref="A19:D19"/>
    <mergeCell ref="A20:D20"/>
    <mergeCell ref="A18:D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C8049-7240-49FA-9E0B-12EB2C67239F}">
  <dimension ref="A3:F47"/>
  <sheetViews>
    <sheetView zoomScaleNormal="100" workbookViewId="0">
      <selection activeCell="P51" sqref="P51"/>
    </sheetView>
  </sheetViews>
  <sheetFormatPr baseColWidth="10" defaultRowHeight="12.75" x14ac:dyDescent="0.2"/>
  <cols>
    <col min="1" max="1" width="29" customWidth="1"/>
    <col min="2" max="2" width="14.28515625" customWidth="1"/>
    <col min="3" max="3" width="15.7109375" customWidth="1"/>
    <col min="4" max="4" width="16" customWidth="1"/>
    <col min="5" max="5" width="11.7109375" customWidth="1"/>
  </cols>
  <sheetData>
    <row r="3" spans="6:6" ht="21" customHeight="1" x14ac:dyDescent="0.2"/>
    <row r="10" spans="6:6" x14ac:dyDescent="0.2">
      <c r="F10" s="85"/>
    </row>
    <row r="14" spans="6:6" x14ac:dyDescent="0.2">
      <c r="F14" s="84"/>
    </row>
    <row r="15" spans="6:6" x14ac:dyDescent="0.2">
      <c r="F15" s="84"/>
    </row>
    <row r="20" spans="1:6" ht="16.5" customHeight="1" x14ac:dyDescent="0.2"/>
    <row r="27" spans="1:6" ht="13.5" thickBot="1" x14ac:dyDescent="0.25"/>
    <row r="28" spans="1:6" x14ac:dyDescent="0.2">
      <c r="A28" s="107" t="s">
        <v>491</v>
      </c>
      <c r="B28" s="108"/>
      <c r="C28" s="108"/>
      <c r="D28" s="108"/>
      <c r="E28" s="109"/>
    </row>
    <row r="29" spans="1:6" ht="13.5" thickBot="1" x14ac:dyDescent="0.25">
      <c r="A29" s="110"/>
      <c r="B29" s="111"/>
      <c r="C29" s="112"/>
      <c r="D29" s="111"/>
      <c r="E29" s="113"/>
    </row>
    <row r="30" spans="1:6" ht="26.25" thickBot="1" x14ac:dyDescent="0.25">
      <c r="A30" s="82" t="s">
        <v>472</v>
      </c>
      <c r="B30" s="83" t="s">
        <v>490</v>
      </c>
      <c r="C30" s="82" t="s">
        <v>489</v>
      </c>
      <c r="D30" s="82" t="s">
        <v>471</v>
      </c>
      <c r="E30" s="81" t="s">
        <v>470</v>
      </c>
    </row>
    <row r="31" spans="1:6" x14ac:dyDescent="0.2">
      <c r="A31" s="57" t="s">
        <v>469</v>
      </c>
      <c r="B31" s="56">
        <v>1795206.1641659667</v>
      </c>
      <c r="C31" s="56">
        <v>2031842.7359753763</v>
      </c>
      <c r="D31" s="80">
        <f t="shared" ref="D31:D44" si="0">+C31/C$44</f>
        <v>7.5281545275910078E-2</v>
      </c>
      <c r="E31" s="79">
        <f t="shared" ref="E31:E46" si="1">+C31/B31-1</f>
        <v>0.1318158195603949</v>
      </c>
      <c r="F31" s="1"/>
    </row>
    <row r="32" spans="1:6" x14ac:dyDescent="0.2">
      <c r="A32" s="73" t="s">
        <v>468</v>
      </c>
      <c r="B32" s="72">
        <v>227273.81169200261</v>
      </c>
      <c r="C32" s="72">
        <v>169537.14422441879</v>
      </c>
      <c r="D32" s="78">
        <f t="shared" si="0"/>
        <v>6.2814990416826004E-3</v>
      </c>
      <c r="E32" s="77">
        <f t="shared" si="1"/>
        <v>-0.25404012471893378</v>
      </c>
      <c r="F32" s="1"/>
    </row>
    <row r="33" spans="1:6" x14ac:dyDescent="0.2">
      <c r="A33" s="73" t="s">
        <v>467</v>
      </c>
      <c r="B33" s="72">
        <v>2611206.2992574475</v>
      </c>
      <c r="C33" s="72">
        <v>2621075.7346780221</v>
      </c>
      <c r="D33" s="78">
        <f t="shared" si="0"/>
        <v>9.7113141729953292E-2</v>
      </c>
      <c r="E33" s="77">
        <f t="shared" si="1"/>
        <v>3.7796459909664737E-3</v>
      </c>
      <c r="F33" s="1"/>
    </row>
    <row r="34" spans="1:6" x14ac:dyDescent="0.2">
      <c r="A34" s="73" t="s">
        <v>466</v>
      </c>
      <c r="B34" s="72">
        <v>3762415.710475625</v>
      </c>
      <c r="C34" s="72">
        <v>4161573.2462990708</v>
      </c>
      <c r="D34" s="78">
        <f t="shared" si="0"/>
        <v>0.15418991795636505</v>
      </c>
      <c r="E34" s="77">
        <f t="shared" si="1"/>
        <v>0.10609075831574888</v>
      </c>
      <c r="F34" s="1"/>
    </row>
    <row r="35" spans="1:6" x14ac:dyDescent="0.2">
      <c r="A35" s="73" t="s">
        <v>465</v>
      </c>
      <c r="B35" s="72">
        <v>654607.59730309655</v>
      </c>
      <c r="C35" s="72">
        <v>768329.63615839358</v>
      </c>
      <c r="D35" s="78">
        <f t="shared" si="0"/>
        <v>2.8467283056488771E-2</v>
      </c>
      <c r="E35" s="77">
        <f t="shared" si="1"/>
        <v>0.17372551025044314</v>
      </c>
      <c r="F35" s="1"/>
    </row>
    <row r="36" spans="1:6" x14ac:dyDescent="0.2">
      <c r="A36" s="73" t="s">
        <v>464</v>
      </c>
      <c r="B36" s="72">
        <v>12510332.427536014</v>
      </c>
      <c r="C36" s="72">
        <v>9474620.8552278914</v>
      </c>
      <c r="D36" s="71">
        <f t="shared" si="0"/>
        <v>0.35104296521380202</v>
      </c>
      <c r="E36" s="70">
        <f t="shared" si="1"/>
        <v>-0.24265634745455156</v>
      </c>
      <c r="F36" s="1"/>
    </row>
    <row r="37" spans="1:6" x14ac:dyDescent="0.2">
      <c r="A37" s="73" t="s">
        <v>463</v>
      </c>
      <c r="B37" s="72">
        <v>84334.29971611542</v>
      </c>
      <c r="C37" s="72">
        <v>24198.225516618404</v>
      </c>
      <c r="D37" s="71">
        <f t="shared" si="0"/>
        <v>8.9656535792446664E-4</v>
      </c>
      <c r="E37" s="70">
        <f t="shared" si="1"/>
        <v>-0.71306780754599219</v>
      </c>
      <c r="F37" s="1"/>
    </row>
    <row r="38" spans="1:6" ht="13.5" thickBot="1" x14ac:dyDescent="0.25">
      <c r="A38" s="69" t="s">
        <v>462</v>
      </c>
      <c r="B38" s="68">
        <v>3108410.0065452922</v>
      </c>
      <c r="C38" s="68">
        <v>2634169.5445232936</v>
      </c>
      <c r="D38" s="67">
        <f t="shared" si="0"/>
        <v>9.7598278803432442E-2</v>
      </c>
      <c r="E38" s="66">
        <f t="shared" si="1"/>
        <v>-0.15256689465784878</v>
      </c>
      <c r="F38" s="1"/>
    </row>
    <row r="39" spans="1:6" ht="13.5" thickBot="1" x14ac:dyDescent="0.25">
      <c r="A39" s="65" t="s">
        <v>252</v>
      </c>
      <c r="B39" s="64">
        <v>24753786.316691559</v>
      </c>
      <c r="C39" s="64">
        <v>21885347.122603089</v>
      </c>
      <c r="D39" s="63">
        <f t="shared" si="0"/>
        <v>0.81087119643555883</v>
      </c>
      <c r="E39" s="62">
        <f t="shared" si="1"/>
        <v>-0.11587880566595476</v>
      </c>
      <c r="F39" s="1"/>
    </row>
    <row r="40" spans="1:6" x14ac:dyDescent="0.2">
      <c r="A40" s="76" t="s">
        <v>461</v>
      </c>
      <c r="B40" s="75">
        <v>2584832.1600726922</v>
      </c>
      <c r="C40" s="75">
        <v>1813928.3163822277</v>
      </c>
      <c r="D40" s="74">
        <f t="shared" si="0"/>
        <v>6.7207625993471035E-2</v>
      </c>
      <c r="E40" s="54">
        <f t="shared" si="1"/>
        <v>-0.2982413541577047</v>
      </c>
      <c r="F40" s="1"/>
    </row>
    <row r="41" spans="1:6" x14ac:dyDescent="0.2">
      <c r="A41" s="73" t="s">
        <v>460</v>
      </c>
      <c r="B41" s="72">
        <v>2037493.3468199559</v>
      </c>
      <c r="C41" s="72">
        <v>2641999.2541922396</v>
      </c>
      <c r="D41" s="71">
        <f t="shared" si="0"/>
        <v>9.7888376374717673E-2</v>
      </c>
      <c r="E41" s="70">
        <f t="shared" si="1"/>
        <v>0.29669098469242816</v>
      </c>
      <c r="F41" s="1"/>
    </row>
    <row r="42" spans="1:6" ht="13.5" thickBot="1" x14ac:dyDescent="0.25">
      <c r="A42" s="69" t="s">
        <v>459</v>
      </c>
      <c r="B42" s="68">
        <v>755697.36408275913</v>
      </c>
      <c r="C42" s="68">
        <v>648643.33425647474</v>
      </c>
      <c r="D42" s="67">
        <f t="shared" si="0"/>
        <v>2.4032801196252548E-2</v>
      </c>
      <c r="E42" s="66">
        <f t="shared" si="1"/>
        <v>-0.14166256879329342</v>
      </c>
      <c r="F42" s="1"/>
    </row>
    <row r="43" spans="1:6" ht="13.5" thickBot="1" x14ac:dyDescent="0.25">
      <c r="A43" s="65" t="s">
        <v>253</v>
      </c>
      <c r="B43" s="64">
        <v>5378022.8709754068</v>
      </c>
      <c r="C43" s="64">
        <v>5104570.9048309419</v>
      </c>
      <c r="D43" s="63">
        <f t="shared" si="0"/>
        <v>0.18912880356444126</v>
      </c>
      <c r="E43" s="62">
        <f t="shared" si="1"/>
        <v>-5.0846188776967671E-2</v>
      </c>
      <c r="F43" s="1"/>
    </row>
    <row r="44" spans="1:6" ht="13.5" thickBot="1" x14ac:dyDescent="0.25">
      <c r="A44" s="61" t="s">
        <v>458</v>
      </c>
      <c r="B44" s="60">
        <v>30131809.187666968</v>
      </c>
      <c r="C44" s="60">
        <v>26989918.027434029</v>
      </c>
      <c r="D44" s="59">
        <f t="shared" si="0"/>
        <v>1</v>
      </c>
      <c r="E44" s="58">
        <f t="shared" si="1"/>
        <v>-0.10427157362721262</v>
      </c>
      <c r="F44" s="1"/>
    </row>
    <row r="45" spans="1:6" x14ac:dyDescent="0.2">
      <c r="A45" s="57" t="s">
        <v>457</v>
      </c>
      <c r="B45" s="56">
        <v>316678</v>
      </c>
      <c r="C45" s="56">
        <v>269009</v>
      </c>
      <c r="D45" s="55"/>
      <c r="E45" s="54">
        <f t="shared" si="1"/>
        <v>-0.15052829688200631</v>
      </c>
      <c r="F45" s="1"/>
    </row>
    <row r="46" spans="1:6" ht="13.5" thickBot="1" x14ac:dyDescent="0.25">
      <c r="A46" s="53" t="s">
        <v>507</v>
      </c>
      <c r="B46" s="52">
        <v>152</v>
      </c>
      <c r="C46" s="52">
        <v>148</v>
      </c>
      <c r="D46" s="51"/>
      <c r="E46" s="50">
        <f t="shared" si="1"/>
        <v>-2.6315789473684181E-2</v>
      </c>
      <c r="F46" s="1"/>
    </row>
    <row r="47" spans="1:6" x14ac:dyDescent="0.2">
      <c r="D47" s="49"/>
    </row>
  </sheetData>
  <mergeCells count="1">
    <mergeCell ref="A28:E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6115C-502F-4E96-B42A-581B39944B86}">
  <dimension ref="A1:AM36"/>
  <sheetViews>
    <sheetView workbookViewId="0">
      <selection sqref="A1:I1"/>
    </sheetView>
  </sheetViews>
  <sheetFormatPr baseColWidth="10" defaultRowHeight="12.75" x14ac:dyDescent="0.2"/>
  <cols>
    <col min="1" max="1" width="25.85546875" style="1" bestFit="1" customWidth="1"/>
    <col min="2" max="8" width="11.42578125" style="1"/>
    <col min="9" max="9" width="11.140625" style="3" customWidth="1"/>
    <col min="10" max="11" width="11.42578125" style="1"/>
    <col min="12" max="12" width="25.85546875" style="1" bestFit="1" customWidth="1"/>
    <col min="13" max="16384" width="11.42578125" style="1"/>
  </cols>
  <sheetData>
    <row r="1" spans="1:28" ht="15" x14ac:dyDescent="0.2">
      <c r="A1" s="119" t="s">
        <v>254</v>
      </c>
      <c r="B1" s="119"/>
      <c r="C1" s="119"/>
      <c r="D1" s="119"/>
      <c r="E1" s="119"/>
      <c r="F1" s="119"/>
      <c r="G1" s="119"/>
      <c r="H1" s="119"/>
      <c r="I1" s="119"/>
      <c r="L1" s="115" t="s">
        <v>280</v>
      </c>
      <c r="M1" s="115"/>
      <c r="N1" s="115"/>
      <c r="O1" s="115"/>
      <c r="P1" s="115"/>
      <c r="Q1" s="115"/>
      <c r="R1" s="115"/>
      <c r="S1" s="115"/>
      <c r="T1" s="115"/>
      <c r="U1" s="115"/>
      <c r="V1" s="115"/>
      <c r="W1" s="115"/>
      <c r="X1" s="115"/>
      <c r="Y1" s="115"/>
      <c r="Z1" s="115"/>
      <c r="AA1" s="115"/>
      <c r="AB1" s="115"/>
    </row>
    <row r="2" spans="1:28" ht="15" x14ac:dyDescent="0.2">
      <c r="A2" s="120" t="s">
        <v>258</v>
      </c>
      <c r="B2" s="120"/>
      <c r="C2" s="120"/>
      <c r="D2" s="120"/>
      <c r="E2" s="120"/>
      <c r="F2" s="120"/>
      <c r="G2" s="120"/>
      <c r="H2" s="120"/>
      <c r="I2" s="120"/>
      <c r="L2" s="116" t="s">
        <v>258</v>
      </c>
      <c r="M2" s="116"/>
      <c r="N2" s="116"/>
      <c r="O2" s="116"/>
      <c r="P2" s="116"/>
      <c r="Q2" s="116"/>
      <c r="R2" s="116"/>
      <c r="S2" s="116"/>
      <c r="T2" s="116"/>
      <c r="U2" s="116"/>
      <c r="V2" s="116"/>
      <c r="W2" s="116"/>
      <c r="X2" s="116"/>
      <c r="Y2" s="116"/>
      <c r="Z2" s="116"/>
      <c r="AA2" s="116"/>
      <c r="AB2" s="116"/>
    </row>
    <row r="3" spans="1:28" ht="63.75" x14ac:dyDescent="0.2">
      <c r="A3" s="5" t="s">
        <v>255</v>
      </c>
      <c r="B3" s="6" t="s">
        <v>257</v>
      </c>
      <c r="C3" s="6" t="s">
        <v>257</v>
      </c>
      <c r="D3" s="5" t="s">
        <v>210</v>
      </c>
      <c r="E3" s="5" t="s">
        <v>210</v>
      </c>
      <c r="F3" s="5" t="s">
        <v>217</v>
      </c>
      <c r="G3" s="5" t="s">
        <v>163</v>
      </c>
      <c r="H3" s="5" t="s">
        <v>210</v>
      </c>
      <c r="I3" s="117" t="s">
        <v>259</v>
      </c>
      <c r="L3" s="5" t="s">
        <v>255</v>
      </c>
      <c r="M3" s="6" t="s">
        <v>274</v>
      </c>
      <c r="N3" s="6" t="s">
        <v>275</v>
      </c>
      <c r="O3" s="6" t="s">
        <v>276</v>
      </c>
      <c r="P3" s="6" t="s">
        <v>216</v>
      </c>
      <c r="Q3" s="6" t="s">
        <v>143</v>
      </c>
      <c r="R3" s="6" t="s">
        <v>173</v>
      </c>
      <c r="S3" s="6" t="s">
        <v>277</v>
      </c>
      <c r="T3" s="6" t="s">
        <v>161</v>
      </c>
      <c r="U3" s="6" t="s">
        <v>278</v>
      </c>
      <c r="V3" s="6" t="s">
        <v>171</v>
      </c>
      <c r="W3" s="6" t="s">
        <v>171</v>
      </c>
      <c r="X3" s="6" t="s">
        <v>226</v>
      </c>
      <c r="Y3" s="6" t="s">
        <v>279</v>
      </c>
      <c r="Z3" s="6" t="s">
        <v>193</v>
      </c>
      <c r="AA3" s="6" t="s">
        <v>239</v>
      </c>
      <c r="AB3" s="6" t="s">
        <v>175</v>
      </c>
    </row>
    <row r="4" spans="1:28" x14ac:dyDescent="0.2">
      <c r="A4" s="5" t="s">
        <v>256</v>
      </c>
      <c r="B4" s="5" t="s">
        <v>159</v>
      </c>
      <c r="C4" s="5" t="s">
        <v>160</v>
      </c>
      <c r="D4" s="5" t="s">
        <v>211</v>
      </c>
      <c r="E4" s="5" t="s">
        <v>212</v>
      </c>
      <c r="F4" s="5" t="s">
        <v>155</v>
      </c>
      <c r="G4" s="5" t="s">
        <v>151</v>
      </c>
      <c r="H4" s="5" t="s">
        <v>107</v>
      </c>
      <c r="I4" s="118"/>
      <c r="L4" s="5" t="s">
        <v>256</v>
      </c>
      <c r="M4" s="5" t="s">
        <v>221</v>
      </c>
      <c r="N4" s="5" t="s">
        <v>159</v>
      </c>
      <c r="O4" s="5" t="s">
        <v>160</v>
      </c>
      <c r="P4" s="5" t="s">
        <v>209</v>
      </c>
      <c r="Q4" s="5" t="s">
        <v>146</v>
      </c>
      <c r="R4" s="5" t="s">
        <v>234</v>
      </c>
      <c r="S4" s="5" t="s">
        <v>233</v>
      </c>
      <c r="T4" s="5" t="s">
        <v>149</v>
      </c>
      <c r="U4" s="5" t="s">
        <v>155</v>
      </c>
      <c r="V4" s="5" t="s">
        <v>170</v>
      </c>
      <c r="W4" s="5" t="s">
        <v>142</v>
      </c>
      <c r="X4" s="5" t="s">
        <v>238</v>
      </c>
      <c r="Y4" s="5" t="s">
        <v>151</v>
      </c>
      <c r="Z4" s="5" t="s">
        <v>236</v>
      </c>
      <c r="AA4" s="5" t="s">
        <v>240</v>
      </c>
      <c r="AB4" s="5" t="s">
        <v>177</v>
      </c>
    </row>
    <row r="5" spans="1:28" x14ac:dyDescent="0.2">
      <c r="A5" s="7" t="s">
        <v>241</v>
      </c>
      <c r="B5" s="8">
        <v>1659749</v>
      </c>
      <c r="C5" s="8">
        <v>1673883</v>
      </c>
      <c r="D5" s="8">
        <v>1654459</v>
      </c>
      <c r="E5" s="8">
        <v>2457615</v>
      </c>
      <c r="F5" s="8">
        <v>2012688</v>
      </c>
      <c r="G5" s="8">
        <v>4495276</v>
      </c>
      <c r="H5" s="8">
        <v>1423656</v>
      </c>
      <c r="I5" s="8">
        <f>+(B5*$B$19+C5*$C$19+D5*$D$19+E5*$E$19+F5*$F$19+G5*$G$19+H5*$H$19)/$I$19</f>
        <v>2031842.7359753763</v>
      </c>
      <c r="L5" s="7" t="s">
        <v>241</v>
      </c>
      <c r="M5" s="8">
        <v>1833219.3333333333</v>
      </c>
      <c r="N5" s="8">
        <v>1325299.3333333333</v>
      </c>
      <c r="O5" s="8">
        <v>3482901</v>
      </c>
      <c r="P5" s="8">
        <v>9600826</v>
      </c>
      <c r="Q5" s="8">
        <v>6737207</v>
      </c>
      <c r="R5" s="8">
        <v>15329784</v>
      </c>
      <c r="S5" s="8">
        <v>10262076</v>
      </c>
      <c r="T5" s="8">
        <v>3122096</v>
      </c>
      <c r="U5" s="8">
        <v>3489302.3333333335</v>
      </c>
      <c r="V5" s="8">
        <v>9301249</v>
      </c>
      <c r="W5" s="8">
        <v>12402679</v>
      </c>
      <c r="X5" s="8">
        <v>0</v>
      </c>
      <c r="Y5" s="8">
        <v>5141762</v>
      </c>
      <c r="Z5" s="8">
        <v>3109795</v>
      </c>
      <c r="AA5" s="8">
        <v>1729056</v>
      </c>
      <c r="AB5" s="8">
        <v>1033152</v>
      </c>
    </row>
    <row r="6" spans="1:28" x14ac:dyDescent="0.2">
      <c r="A6" s="7" t="s">
        <v>242</v>
      </c>
      <c r="B6" s="8">
        <v>166798</v>
      </c>
      <c r="C6" s="8">
        <v>170090.33333333334</v>
      </c>
      <c r="D6" s="8">
        <v>336480</v>
      </c>
      <c r="E6" s="8">
        <v>500099</v>
      </c>
      <c r="F6" s="8">
        <v>121759</v>
      </c>
      <c r="G6" s="8">
        <v>120663</v>
      </c>
      <c r="H6" s="8">
        <v>293428</v>
      </c>
      <c r="I6" s="8">
        <f t="shared" ref="I6:I16" si="0">+(B6*$B$19+C6*$C$19+D6*$D$19+E6*$E$19+F6*$F$19+G6*$G$19+H6*$H$19)/$I$19</f>
        <v>169537.14422441879</v>
      </c>
      <c r="L6" s="7" t="s">
        <v>242</v>
      </c>
      <c r="M6" s="8">
        <v>19757.333333333332</v>
      </c>
      <c r="N6" s="8">
        <v>125817.66666666667</v>
      </c>
      <c r="O6" s="8">
        <v>233778.44444444444</v>
      </c>
      <c r="P6" s="8">
        <v>1102020</v>
      </c>
      <c r="Q6" s="8">
        <v>86598</v>
      </c>
      <c r="R6" s="8">
        <v>99174</v>
      </c>
      <c r="S6" s="8">
        <v>53410.5</v>
      </c>
      <c r="T6" s="8">
        <v>84026</v>
      </c>
      <c r="U6" s="8">
        <v>95382.666666666672</v>
      </c>
      <c r="V6" s="8">
        <v>0</v>
      </c>
      <c r="W6" s="8">
        <v>0</v>
      </c>
      <c r="X6" s="8">
        <v>636769</v>
      </c>
      <c r="Y6" s="8">
        <v>80923.5</v>
      </c>
      <c r="Z6" s="8">
        <v>147307</v>
      </c>
      <c r="AA6" s="8">
        <v>0</v>
      </c>
      <c r="AB6" s="8">
        <v>516576</v>
      </c>
    </row>
    <row r="7" spans="1:28" x14ac:dyDescent="0.2">
      <c r="A7" s="7" t="s">
        <v>243</v>
      </c>
      <c r="B7" s="8">
        <v>2817741.6666666665</v>
      </c>
      <c r="C7" s="8">
        <v>2474583.6666666665</v>
      </c>
      <c r="D7" s="8">
        <v>430251</v>
      </c>
      <c r="E7" s="8">
        <v>640267</v>
      </c>
      <c r="F7" s="8">
        <v>3136085</v>
      </c>
      <c r="G7" s="8">
        <v>3942326</v>
      </c>
      <c r="H7" s="8">
        <v>376284</v>
      </c>
      <c r="I7" s="8">
        <f t="shared" si="0"/>
        <v>2621075.7346780221</v>
      </c>
      <c r="L7" s="7" t="s">
        <v>243</v>
      </c>
      <c r="M7" s="8">
        <v>3853025.3333333335</v>
      </c>
      <c r="N7" s="8">
        <v>7566814</v>
      </c>
      <c r="O7" s="8">
        <v>3210864.6666666665</v>
      </c>
      <c r="P7" s="8">
        <v>8113704</v>
      </c>
      <c r="Q7" s="8">
        <v>9705129</v>
      </c>
      <c r="R7" s="8">
        <v>6332111</v>
      </c>
      <c r="S7" s="8">
        <v>3329976.5</v>
      </c>
      <c r="T7" s="8">
        <v>1545118</v>
      </c>
      <c r="U7" s="8">
        <v>5722160</v>
      </c>
      <c r="V7" s="8">
        <v>4428865</v>
      </c>
      <c r="W7" s="8">
        <v>6485982</v>
      </c>
      <c r="X7" s="8">
        <v>9894487</v>
      </c>
      <c r="Y7" s="8">
        <v>2924235</v>
      </c>
      <c r="Z7" s="8">
        <v>6355172</v>
      </c>
      <c r="AA7" s="8">
        <v>8727826</v>
      </c>
      <c r="AB7" s="8">
        <v>65737</v>
      </c>
    </row>
    <row r="8" spans="1:28" x14ac:dyDescent="0.2">
      <c r="A8" s="7" t="s">
        <v>244</v>
      </c>
      <c r="B8" s="8">
        <v>4078951</v>
      </c>
      <c r="C8" s="8">
        <v>4075885.3333333335</v>
      </c>
      <c r="D8" s="8">
        <v>5076351</v>
      </c>
      <c r="E8" s="8">
        <v>3580096</v>
      </c>
      <c r="F8" s="8">
        <v>1906462</v>
      </c>
      <c r="G8" s="8">
        <v>5752128</v>
      </c>
      <c r="H8" s="8">
        <v>3926530</v>
      </c>
      <c r="I8" s="8">
        <f t="shared" si="0"/>
        <v>4161573.2462990708</v>
      </c>
      <c r="L8" s="7" t="s">
        <v>244</v>
      </c>
      <c r="M8" s="8">
        <v>466257.33333333331</v>
      </c>
      <c r="N8" s="8">
        <v>4400513.333333333</v>
      </c>
      <c r="O8" s="8">
        <v>2656840.888888889</v>
      </c>
      <c r="P8" s="8">
        <v>6741193</v>
      </c>
      <c r="Q8" s="8">
        <v>6178999</v>
      </c>
      <c r="R8" s="8">
        <v>5673200</v>
      </c>
      <c r="S8" s="8">
        <v>7465823.5</v>
      </c>
      <c r="T8" s="8">
        <v>1442198</v>
      </c>
      <c r="U8" s="8">
        <v>1591629</v>
      </c>
      <c r="V8" s="8">
        <v>4640140</v>
      </c>
      <c r="W8" s="8">
        <v>7139512</v>
      </c>
      <c r="X8" s="8">
        <v>580053</v>
      </c>
      <c r="Y8" s="8">
        <v>4101703.5</v>
      </c>
      <c r="Z8" s="8">
        <v>913066</v>
      </c>
      <c r="AA8" s="8">
        <v>1284462</v>
      </c>
      <c r="AB8" s="8">
        <v>1033152</v>
      </c>
    </row>
    <row r="9" spans="1:28" x14ac:dyDescent="0.2">
      <c r="A9" s="7" t="s">
        <v>245</v>
      </c>
      <c r="B9" s="8">
        <v>505337.33333333331</v>
      </c>
      <c r="C9" s="8">
        <v>550692</v>
      </c>
      <c r="D9" s="8">
        <v>0</v>
      </c>
      <c r="E9" s="8">
        <v>0</v>
      </c>
      <c r="F9" s="8">
        <v>909503</v>
      </c>
      <c r="G9" s="8">
        <v>2432142</v>
      </c>
      <c r="H9" s="8">
        <v>0</v>
      </c>
      <c r="I9" s="8">
        <f t="shared" si="0"/>
        <v>768329.63615839358</v>
      </c>
      <c r="L9" s="7" t="s">
        <v>245</v>
      </c>
      <c r="M9" s="8">
        <v>376668.66666666669</v>
      </c>
      <c r="N9" s="8">
        <v>1259283</v>
      </c>
      <c r="O9" s="8">
        <v>493472.88888888888</v>
      </c>
      <c r="P9" s="8">
        <v>1733578</v>
      </c>
      <c r="Q9" s="8">
        <v>4820308</v>
      </c>
      <c r="R9" s="8">
        <v>2923423</v>
      </c>
      <c r="S9" s="8">
        <v>3984071</v>
      </c>
      <c r="T9" s="8">
        <v>1057093</v>
      </c>
      <c r="U9" s="8">
        <v>1537369</v>
      </c>
      <c r="V9" s="8">
        <v>3302135</v>
      </c>
      <c r="W9" s="8">
        <v>3779097</v>
      </c>
      <c r="X9" s="8">
        <v>5702436</v>
      </c>
      <c r="Y9" s="8">
        <v>2411790.5</v>
      </c>
      <c r="Z9" s="8">
        <v>1607132</v>
      </c>
      <c r="AA9" s="8">
        <v>1917504</v>
      </c>
      <c r="AB9" s="8">
        <v>3154132</v>
      </c>
    </row>
    <row r="10" spans="1:28" x14ac:dyDescent="0.2">
      <c r="A10" s="7" t="s">
        <v>246</v>
      </c>
      <c r="B10" s="8">
        <v>8695051</v>
      </c>
      <c r="C10" s="8">
        <v>8456270</v>
      </c>
      <c r="D10" s="8">
        <v>3846273</v>
      </c>
      <c r="E10" s="8">
        <v>4129067</v>
      </c>
      <c r="F10" s="8">
        <v>8666237</v>
      </c>
      <c r="G10" s="8">
        <v>18372025</v>
      </c>
      <c r="H10" s="8">
        <v>6670735</v>
      </c>
      <c r="I10" s="8">
        <f t="shared" si="0"/>
        <v>9474620.8552278914</v>
      </c>
      <c r="L10" s="7" t="s">
        <v>246</v>
      </c>
      <c r="M10" s="8">
        <v>7981337.666666667</v>
      </c>
      <c r="N10" s="8">
        <v>6742051.333333333</v>
      </c>
      <c r="O10" s="8">
        <v>10863015.555555556</v>
      </c>
      <c r="P10" s="8">
        <v>20290300</v>
      </c>
      <c r="Q10" s="8">
        <v>21756765</v>
      </c>
      <c r="R10" s="8">
        <v>29318836</v>
      </c>
      <c r="S10" s="8">
        <v>15702547.5</v>
      </c>
      <c r="T10" s="8">
        <v>10874434</v>
      </c>
      <c r="U10" s="8">
        <v>5463387</v>
      </c>
      <c r="V10" s="8">
        <v>13096630</v>
      </c>
      <c r="W10" s="8">
        <v>18677912</v>
      </c>
      <c r="X10" s="8">
        <v>11037062</v>
      </c>
      <c r="Y10" s="8">
        <v>22143944</v>
      </c>
      <c r="Z10" s="8">
        <v>29208334</v>
      </c>
      <c r="AA10" s="8">
        <v>17208557</v>
      </c>
      <c r="AB10" s="8">
        <v>860186</v>
      </c>
    </row>
    <row r="11" spans="1:28" x14ac:dyDescent="0.2">
      <c r="A11" s="7" t="s">
        <v>247</v>
      </c>
      <c r="B11" s="8">
        <v>0</v>
      </c>
      <c r="C11" s="8">
        <v>0</v>
      </c>
      <c r="D11" s="8">
        <v>141053</v>
      </c>
      <c r="E11" s="8">
        <v>0</v>
      </c>
      <c r="F11" s="8">
        <v>215761</v>
      </c>
      <c r="G11" s="8">
        <v>0</v>
      </c>
      <c r="H11" s="8">
        <v>1060389</v>
      </c>
      <c r="I11" s="8">
        <f t="shared" si="0"/>
        <v>24198.225516618404</v>
      </c>
      <c r="L11" s="7" t="s">
        <v>247</v>
      </c>
      <c r="M11" s="8">
        <v>52912.666666666664</v>
      </c>
      <c r="N11" s="8">
        <v>0</v>
      </c>
      <c r="O11" s="8">
        <v>104396.11111111111</v>
      </c>
      <c r="P11" s="8">
        <v>0</v>
      </c>
      <c r="Q11" s="8">
        <v>5165063</v>
      </c>
      <c r="R11" s="8">
        <v>913112</v>
      </c>
      <c r="S11" s="8">
        <v>1896887</v>
      </c>
      <c r="T11" s="8">
        <v>479439</v>
      </c>
      <c r="U11" s="8">
        <v>1032186.6666666666</v>
      </c>
      <c r="V11" s="8">
        <v>0</v>
      </c>
      <c r="W11" s="8">
        <v>0</v>
      </c>
      <c r="X11" s="8">
        <v>0</v>
      </c>
      <c r="Y11" s="8">
        <v>66450.5</v>
      </c>
      <c r="Z11" s="8">
        <v>3572438</v>
      </c>
      <c r="AA11" s="8">
        <v>761114</v>
      </c>
      <c r="AB11" s="8">
        <v>0</v>
      </c>
    </row>
    <row r="12" spans="1:28" x14ac:dyDescent="0.2">
      <c r="A12" s="7" t="s">
        <v>248</v>
      </c>
      <c r="B12" s="8">
        <v>2211184.6666666665</v>
      </c>
      <c r="C12" s="8">
        <v>2423362</v>
      </c>
      <c r="D12" s="8">
        <v>1817736</v>
      </c>
      <c r="E12" s="8">
        <v>1843275</v>
      </c>
      <c r="F12" s="8">
        <v>2583648</v>
      </c>
      <c r="G12" s="8">
        <v>4551466</v>
      </c>
      <c r="H12" s="8">
        <v>0</v>
      </c>
      <c r="I12" s="8">
        <f t="shared" si="0"/>
        <v>2634169.5445232936</v>
      </c>
      <c r="L12" s="7" t="s">
        <v>248</v>
      </c>
      <c r="M12" s="8">
        <v>2347267.3333333335</v>
      </c>
      <c r="N12" s="8">
        <v>1851841.6666666667</v>
      </c>
      <c r="O12" s="8">
        <v>2148977.888888889</v>
      </c>
      <c r="P12" s="8">
        <v>4276814</v>
      </c>
      <c r="Q12" s="8">
        <v>0</v>
      </c>
      <c r="R12" s="8">
        <v>0</v>
      </c>
      <c r="S12" s="8">
        <v>2673599.5</v>
      </c>
      <c r="T12" s="8">
        <v>1688122</v>
      </c>
      <c r="U12" s="8">
        <v>830366.33333333337</v>
      </c>
      <c r="V12" s="8">
        <v>3441470</v>
      </c>
      <c r="W12" s="8">
        <v>8430041</v>
      </c>
      <c r="X12" s="8">
        <v>0</v>
      </c>
      <c r="Y12" s="8">
        <v>7592711.5</v>
      </c>
      <c r="Z12" s="8">
        <v>1660522</v>
      </c>
      <c r="AA12" s="8">
        <v>0</v>
      </c>
      <c r="AB12" s="8">
        <v>1808016</v>
      </c>
    </row>
    <row r="13" spans="1:28" x14ac:dyDescent="0.2">
      <c r="A13" s="16" t="s">
        <v>252</v>
      </c>
      <c r="B13" s="5">
        <f>SUM(B5:B12)</f>
        <v>20134812.666666668</v>
      </c>
      <c r="C13" s="5">
        <f t="shared" ref="C13:H13" si="1">SUM(C5:C12)</f>
        <v>19824766.333333336</v>
      </c>
      <c r="D13" s="5">
        <f t="shared" si="1"/>
        <v>13302603</v>
      </c>
      <c r="E13" s="5">
        <f t="shared" si="1"/>
        <v>13150419</v>
      </c>
      <c r="F13" s="5">
        <f t="shared" si="1"/>
        <v>19552143</v>
      </c>
      <c r="G13" s="5">
        <f t="shared" si="1"/>
        <v>39666026</v>
      </c>
      <c r="H13" s="5">
        <f t="shared" si="1"/>
        <v>13751022</v>
      </c>
      <c r="I13" s="5">
        <f t="shared" si="0"/>
        <v>21885347.122603089</v>
      </c>
      <c r="L13" s="16" t="s">
        <v>252</v>
      </c>
      <c r="M13" s="5">
        <f>SUM(M5:M12)</f>
        <v>16930445.666666668</v>
      </c>
      <c r="N13" s="5">
        <f t="shared" ref="N13:AB13" si="2">SUM(N5:N12)</f>
        <v>23271620.333333332</v>
      </c>
      <c r="O13" s="5">
        <f t="shared" si="2"/>
        <v>23194247.444444444</v>
      </c>
      <c r="P13" s="5">
        <f t="shared" si="2"/>
        <v>51858435</v>
      </c>
      <c r="Q13" s="5">
        <f t="shared" si="2"/>
        <v>54450069</v>
      </c>
      <c r="R13" s="5">
        <f t="shared" si="2"/>
        <v>60589640</v>
      </c>
      <c r="S13" s="5">
        <f t="shared" si="2"/>
        <v>45368391.5</v>
      </c>
      <c r="T13" s="5">
        <f t="shared" si="2"/>
        <v>20292526</v>
      </c>
      <c r="U13" s="5">
        <f t="shared" si="2"/>
        <v>19761783</v>
      </c>
      <c r="V13" s="5">
        <f t="shared" si="2"/>
        <v>38210489</v>
      </c>
      <c r="W13" s="5">
        <f t="shared" si="2"/>
        <v>56915223</v>
      </c>
      <c r="X13" s="5">
        <f t="shared" si="2"/>
        <v>27850807</v>
      </c>
      <c r="Y13" s="5">
        <f t="shared" si="2"/>
        <v>44463520.5</v>
      </c>
      <c r="Z13" s="5">
        <f t="shared" si="2"/>
        <v>46573766</v>
      </c>
      <c r="AA13" s="5">
        <f t="shared" si="2"/>
        <v>31628519</v>
      </c>
      <c r="AB13" s="5">
        <f t="shared" si="2"/>
        <v>8470951</v>
      </c>
    </row>
    <row r="14" spans="1:28" x14ac:dyDescent="0.2">
      <c r="A14" s="7" t="s">
        <v>249</v>
      </c>
      <c r="B14" s="8">
        <v>1228271.3333333333</v>
      </c>
      <c r="C14" s="8">
        <v>1351101.6666666667</v>
      </c>
      <c r="D14" s="8">
        <v>3360443</v>
      </c>
      <c r="E14" s="8">
        <v>5099273</v>
      </c>
      <c r="F14" s="8">
        <v>1449977</v>
      </c>
      <c r="G14" s="8">
        <v>4435912</v>
      </c>
      <c r="H14" s="8">
        <v>2877507</v>
      </c>
      <c r="I14" s="8">
        <f t="shared" si="0"/>
        <v>1813928.3163822277</v>
      </c>
      <c r="L14" s="7" t="s">
        <v>249</v>
      </c>
      <c r="M14" s="8">
        <v>1466211.6666666667</v>
      </c>
      <c r="N14" s="8">
        <v>2684519.3333333335</v>
      </c>
      <c r="O14" s="8">
        <v>1388744.6666666667</v>
      </c>
      <c r="P14" s="8">
        <v>1167698</v>
      </c>
      <c r="Q14" s="8">
        <v>0</v>
      </c>
      <c r="R14" s="8">
        <v>0</v>
      </c>
      <c r="S14" s="8">
        <v>4806167</v>
      </c>
      <c r="T14" s="8">
        <v>286368</v>
      </c>
      <c r="U14" s="8">
        <v>6411161</v>
      </c>
      <c r="V14" s="8">
        <v>4500044</v>
      </c>
      <c r="W14" s="8">
        <v>4026084</v>
      </c>
      <c r="X14" s="8">
        <v>4865608</v>
      </c>
      <c r="Y14" s="8">
        <v>1630220</v>
      </c>
      <c r="Z14" s="8">
        <v>851165</v>
      </c>
      <c r="AA14" s="8">
        <v>642960</v>
      </c>
      <c r="AB14" s="8">
        <v>1277003</v>
      </c>
    </row>
    <row r="15" spans="1:28" x14ac:dyDescent="0.2">
      <c r="A15" s="7" t="s">
        <v>250</v>
      </c>
      <c r="B15" s="8">
        <v>2599036.3333333335</v>
      </c>
      <c r="C15" s="8">
        <v>2856281.3333333335</v>
      </c>
      <c r="D15" s="8">
        <v>961987</v>
      </c>
      <c r="E15" s="8">
        <v>1431747</v>
      </c>
      <c r="F15" s="8">
        <v>1586915</v>
      </c>
      <c r="G15" s="8">
        <v>2487776</v>
      </c>
      <c r="H15" s="8">
        <v>821987</v>
      </c>
      <c r="I15" s="8">
        <f t="shared" si="0"/>
        <v>2641999.2541922396</v>
      </c>
      <c r="L15" s="7" t="s">
        <v>250</v>
      </c>
      <c r="M15" s="8">
        <v>268084.66666666669</v>
      </c>
      <c r="N15" s="8">
        <v>2063605.6666666667</v>
      </c>
      <c r="O15" s="8">
        <v>2704845.6666666665</v>
      </c>
      <c r="P15" s="8">
        <v>1243242</v>
      </c>
      <c r="Q15" s="8">
        <v>0</v>
      </c>
      <c r="R15" s="8">
        <v>252820</v>
      </c>
      <c r="S15" s="8">
        <v>3431237.5</v>
      </c>
      <c r="T15" s="8">
        <v>1902386</v>
      </c>
      <c r="U15" s="8">
        <v>1591451.3333333333</v>
      </c>
      <c r="V15" s="8">
        <v>1902308</v>
      </c>
      <c r="W15" s="8">
        <v>2367943</v>
      </c>
      <c r="X15" s="8">
        <v>3846848</v>
      </c>
      <c r="Y15" s="8">
        <v>3077373.5</v>
      </c>
      <c r="Z15" s="8">
        <v>861480</v>
      </c>
      <c r="AA15" s="8">
        <v>555940</v>
      </c>
      <c r="AB15" s="8">
        <v>204797</v>
      </c>
    </row>
    <row r="16" spans="1:28" x14ac:dyDescent="0.2">
      <c r="A16" s="7" t="s">
        <v>251</v>
      </c>
      <c r="B16" s="8">
        <v>158062</v>
      </c>
      <c r="C16" s="8">
        <v>151762</v>
      </c>
      <c r="D16" s="8">
        <v>109060</v>
      </c>
      <c r="E16" s="8">
        <v>12091</v>
      </c>
      <c r="F16" s="8">
        <v>969076</v>
      </c>
      <c r="G16" s="8">
        <v>3965329</v>
      </c>
      <c r="H16" s="8">
        <v>657</v>
      </c>
      <c r="I16" s="8">
        <f t="shared" si="0"/>
        <v>648643.33425647474</v>
      </c>
      <c r="L16" s="7" t="s">
        <v>251</v>
      </c>
      <c r="M16" s="8">
        <v>359906</v>
      </c>
      <c r="N16" s="8">
        <v>526266.66666666663</v>
      </c>
      <c r="O16" s="8">
        <v>254288.66666666666</v>
      </c>
      <c r="P16" s="8">
        <v>0</v>
      </c>
      <c r="Q16" s="8">
        <v>0</v>
      </c>
      <c r="R16" s="8">
        <v>450667</v>
      </c>
      <c r="S16" s="8">
        <v>10774</v>
      </c>
      <c r="T16" s="8">
        <v>833</v>
      </c>
      <c r="U16" s="8">
        <v>1747623.6666666667</v>
      </c>
      <c r="V16" s="8">
        <v>2955109</v>
      </c>
      <c r="W16" s="8">
        <v>4027482</v>
      </c>
      <c r="X16" s="8">
        <v>656563</v>
      </c>
      <c r="Y16" s="8">
        <v>2854929.5</v>
      </c>
      <c r="Z16" s="8">
        <v>0</v>
      </c>
      <c r="AA16" s="8">
        <v>0</v>
      </c>
      <c r="AB16" s="8">
        <v>55914</v>
      </c>
    </row>
    <row r="17" spans="1:39" x14ac:dyDescent="0.2">
      <c r="A17" s="16" t="s">
        <v>253</v>
      </c>
      <c r="B17" s="5">
        <f>SUM(B14:B16)</f>
        <v>3985369.666666667</v>
      </c>
      <c r="C17" s="5">
        <f t="shared" ref="C17:H17" si="3">SUM(C14:C16)</f>
        <v>4359145</v>
      </c>
      <c r="D17" s="5">
        <f t="shared" si="3"/>
        <v>4431490</v>
      </c>
      <c r="E17" s="5">
        <f t="shared" si="3"/>
        <v>6543111</v>
      </c>
      <c r="F17" s="5">
        <f t="shared" si="3"/>
        <v>4005968</v>
      </c>
      <c r="G17" s="5">
        <f t="shared" si="3"/>
        <v>10889017</v>
      </c>
      <c r="H17" s="5">
        <f t="shared" si="3"/>
        <v>3700151</v>
      </c>
      <c r="I17" s="5">
        <f>SUM(I14:I16)</f>
        <v>5104570.9048309419</v>
      </c>
      <c r="L17" s="16" t="s">
        <v>253</v>
      </c>
      <c r="M17" s="5">
        <f>SUM(M14:M16)</f>
        <v>2094202.3333333335</v>
      </c>
      <c r="N17" s="5">
        <f t="shared" ref="N17:AB17" si="4">SUM(N14:N16)</f>
        <v>5274391.666666667</v>
      </c>
      <c r="O17" s="5">
        <f t="shared" si="4"/>
        <v>4347879</v>
      </c>
      <c r="P17" s="5">
        <f t="shared" si="4"/>
        <v>2410940</v>
      </c>
      <c r="Q17" s="5">
        <f t="shared" si="4"/>
        <v>0</v>
      </c>
      <c r="R17" s="5">
        <f t="shared" si="4"/>
        <v>703487</v>
      </c>
      <c r="S17" s="5">
        <f t="shared" si="4"/>
        <v>8248178.5</v>
      </c>
      <c r="T17" s="5">
        <f t="shared" si="4"/>
        <v>2189587</v>
      </c>
      <c r="U17" s="5">
        <f t="shared" si="4"/>
        <v>9750236</v>
      </c>
      <c r="V17" s="5">
        <f t="shared" si="4"/>
        <v>9357461</v>
      </c>
      <c r="W17" s="5">
        <f t="shared" si="4"/>
        <v>10421509</v>
      </c>
      <c r="X17" s="5">
        <f t="shared" si="4"/>
        <v>9369019</v>
      </c>
      <c r="Y17" s="5">
        <f t="shared" si="4"/>
        <v>7562523</v>
      </c>
      <c r="Z17" s="5">
        <f t="shared" si="4"/>
        <v>1712645</v>
      </c>
      <c r="AA17" s="5">
        <f t="shared" si="4"/>
        <v>1198900</v>
      </c>
      <c r="AB17" s="5">
        <f t="shared" si="4"/>
        <v>1537714</v>
      </c>
    </row>
    <row r="18" spans="1:39" x14ac:dyDescent="0.2">
      <c r="A18" s="16" t="s">
        <v>3</v>
      </c>
      <c r="B18" s="5">
        <f>+B13+B17</f>
        <v>24120182.333333336</v>
      </c>
      <c r="C18" s="5">
        <f t="shared" ref="C18:H18" si="5">+C13+C17</f>
        <v>24183911.333333336</v>
      </c>
      <c r="D18" s="5">
        <f t="shared" si="5"/>
        <v>17734093</v>
      </c>
      <c r="E18" s="5">
        <f t="shared" si="5"/>
        <v>19693530</v>
      </c>
      <c r="F18" s="5">
        <f t="shared" si="5"/>
        <v>23558111</v>
      </c>
      <c r="G18" s="5">
        <f t="shared" si="5"/>
        <v>50555043</v>
      </c>
      <c r="H18" s="5">
        <f t="shared" si="5"/>
        <v>17451173</v>
      </c>
      <c r="I18" s="5">
        <f>+I13+I17</f>
        <v>26989918.027434029</v>
      </c>
      <c r="L18" s="16" t="s">
        <v>3</v>
      </c>
      <c r="M18" s="16">
        <f>+M13+M17</f>
        <v>19024648</v>
      </c>
      <c r="N18" s="16">
        <f t="shared" ref="N18:AB18" si="6">+N13+N17</f>
        <v>28546012</v>
      </c>
      <c r="O18" s="16">
        <f t="shared" si="6"/>
        <v>27542126.444444444</v>
      </c>
      <c r="P18" s="16">
        <f t="shared" si="6"/>
        <v>54269375</v>
      </c>
      <c r="Q18" s="16">
        <f t="shared" si="6"/>
        <v>54450069</v>
      </c>
      <c r="R18" s="16">
        <f t="shared" si="6"/>
        <v>61293127</v>
      </c>
      <c r="S18" s="16">
        <f t="shared" si="6"/>
        <v>53616570</v>
      </c>
      <c r="T18" s="16">
        <f t="shared" si="6"/>
        <v>22482113</v>
      </c>
      <c r="U18" s="16">
        <f t="shared" si="6"/>
        <v>29512019</v>
      </c>
      <c r="V18" s="16">
        <f t="shared" si="6"/>
        <v>47567950</v>
      </c>
      <c r="W18" s="16">
        <f t="shared" si="6"/>
        <v>67336732</v>
      </c>
      <c r="X18" s="16">
        <f t="shared" si="6"/>
        <v>37219826</v>
      </c>
      <c r="Y18" s="16">
        <f t="shared" si="6"/>
        <v>52026043.5</v>
      </c>
      <c r="Z18" s="16">
        <f t="shared" si="6"/>
        <v>48286411</v>
      </c>
      <c r="AA18" s="16">
        <f t="shared" si="6"/>
        <v>32827419</v>
      </c>
      <c r="AB18" s="16">
        <f t="shared" si="6"/>
        <v>10008665</v>
      </c>
    </row>
    <row r="19" spans="1:39" x14ac:dyDescent="0.2">
      <c r="A19" s="7" t="s">
        <v>4</v>
      </c>
      <c r="B19" s="8">
        <v>15127</v>
      </c>
      <c r="C19" s="8">
        <v>193997</v>
      </c>
      <c r="D19" s="8">
        <v>7266</v>
      </c>
      <c r="E19" s="8">
        <v>2538</v>
      </c>
      <c r="F19" s="8">
        <v>16554</v>
      </c>
      <c r="G19" s="8">
        <v>31723</v>
      </c>
      <c r="H19" s="8">
        <v>1804</v>
      </c>
      <c r="I19" s="8">
        <f>SUM(B19:H19)</f>
        <v>269009</v>
      </c>
      <c r="L19" s="7" t="s">
        <v>4</v>
      </c>
      <c r="M19" s="8">
        <v>4837</v>
      </c>
      <c r="N19" s="8">
        <v>2794</v>
      </c>
      <c r="O19" s="8">
        <v>23480</v>
      </c>
      <c r="P19" s="8">
        <v>1980</v>
      </c>
      <c r="Q19" s="8">
        <v>2010</v>
      </c>
      <c r="R19" s="8">
        <v>3531</v>
      </c>
      <c r="S19" s="8">
        <v>8455</v>
      </c>
      <c r="T19" s="8">
        <v>1116</v>
      </c>
      <c r="U19" s="8">
        <v>14523</v>
      </c>
      <c r="V19" s="8">
        <v>3114</v>
      </c>
      <c r="W19" s="8">
        <v>1306</v>
      </c>
      <c r="X19" s="8">
        <v>2744</v>
      </c>
      <c r="Y19" s="8">
        <v>5064</v>
      </c>
      <c r="Z19" s="8">
        <v>4520</v>
      </c>
      <c r="AA19" s="8">
        <v>7920</v>
      </c>
      <c r="AB19" s="8">
        <v>87</v>
      </c>
    </row>
    <row r="20" spans="1:39" x14ac:dyDescent="0.2">
      <c r="A20" s="7" t="s">
        <v>5</v>
      </c>
      <c r="B20" s="8">
        <v>10</v>
      </c>
      <c r="C20" s="8">
        <v>104</v>
      </c>
      <c r="D20" s="8">
        <v>8</v>
      </c>
      <c r="E20" s="8">
        <v>2</v>
      </c>
      <c r="F20" s="8">
        <v>9</v>
      </c>
      <c r="G20" s="8">
        <v>13</v>
      </c>
      <c r="H20" s="8">
        <v>2</v>
      </c>
      <c r="I20" s="8">
        <f>SUM(B20:H20)</f>
        <v>148</v>
      </c>
      <c r="L20" s="7" t="s">
        <v>5</v>
      </c>
      <c r="M20" s="8">
        <v>58</v>
      </c>
      <c r="N20" s="8">
        <v>25</v>
      </c>
      <c r="O20" s="8">
        <v>278</v>
      </c>
      <c r="P20" s="8">
        <v>5</v>
      </c>
      <c r="Q20" s="8">
        <v>19</v>
      </c>
      <c r="R20" s="8">
        <v>17</v>
      </c>
      <c r="S20" s="8">
        <v>29</v>
      </c>
      <c r="T20" s="8">
        <v>10</v>
      </c>
      <c r="U20" s="8">
        <v>189</v>
      </c>
      <c r="V20" s="8">
        <v>111</v>
      </c>
      <c r="W20" s="8">
        <v>45</v>
      </c>
      <c r="X20" s="8">
        <v>30</v>
      </c>
      <c r="Y20" s="8">
        <v>28</v>
      </c>
      <c r="Z20" s="8">
        <v>10</v>
      </c>
      <c r="AA20" s="8">
        <v>15</v>
      </c>
      <c r="AB20" s="8">
        <v>1</v>
      </c>
    </row>
    <row r="21" spans="1:39" x14ac:dyDescent="0.2">
      <c r="B21" s="4"/>
      <c r="C21" s="4"/>
      <c r="D21" s="4"/>
      <c r="E21" s="4"/>
      <c r="F21" s="4"/>
      <c r="G21" s="4"/>
      <c r="H21" s="4"/>
    </row>
    <row r="22" spans="1:39" x14ac:dyDescent="0.2">
      <c r="A22" s="114" t="s">
        <v>260</v>
      </c>
      <c r="B22" s="114"/>
      <c r="C22" s="114"/>
      <c r="D22" s="114"/>
      <c r="E22" s="114"/>
      <c r="F22" s="114"/>
      <c r="G22" s="114"/>
      <c r="H22" s="114"/>
      <c r="I22" s="15" t="s">
        <v>259</v>
      </c>
      <c r="J22" s="17"/>
      <c r="K22" s="17"/>
      <c r="L22" s="114" t="s">
        <v>260</v>
      </c>
      <c r="M22" s="114"/>
      <c r="N22" s="114"/>
      <c r="O22" s="114"/>
      <c r="P22" s="114"/>
      <c r="Q22" s="114"/>
      <c r="R22" s="114"/>
      <c r="S22" s="114"/>
      <c r="T22" s="114"/>
      <c r="U22" s="114"/>
      <c r="V22" s="114"/>
      <c r="W22" s="114"/>
      <c r="X22" s="114"/>
      <c r="Y22" s="114"/>
      <c r="Z22" s="114"/>
      <c r="AA22" s="114"/>
      <c r="AB22" s="114"/>
      <c r="AC22" s="17"/>
      <c r="AD22" s="17"/>
      <c r="AE22" s="17"/>
      <c r="AF22" s="17"/>
      <c r="AG22" s="17"/>
      <c r="AH22" s="17"/>
      <c r="AI22" s="17"/>
      <c r="AJ22" s="17"/>
      <c r="AK22" s="17"/>
      <c r="AL22" s="17"/>
      <c r="AM22" s="18"/>
    </row>
    <row r="23" spans="1:39" x14ac:dyDescent="0.2">
      <c r="A23" s="9" t="s">
        <v>261</v>
      </c>
      <c r="B23" s="10">
        <f>+B5/$B$18</f>
        <v>6.8811627419013283E-2</v>
      </c>
      <c r="C23" s="10">
        <f>+C5/$C$18</f>
        <v>6.9214734412826023E-2</v>
      </c>
      <c r="D23" s="10">
        <f>+D5/$D$18</f>
        <v>9.3292563651267646E-2</v>
      </c>
      <c r="E23" s="10">
        <f>+E5/$E$18</f>
        <v>0.12479301577726289</v>
      </c>
      <c r="F23" s="10">
        <f>+F5/$F$18</f>
        <v>8.5435033394655455E-2</v>
      </c>
      <c r="G23" s="10">
        <f>+G5/$G$18</f>
        <v>8.8918448749019954E-2</v>
      </c>
      <c r="H23" s="10">
        <f>+H5/$H$18</f>
        <v>8.1579387242336085E-2</v>
      </c>
      <c r="I23" s="10">
        <f>+I5/$I$18</f>
        <v>7.5281545275910078E-2</v>
      </c>
      <c r="J23" s="19"/>
      <c r="L23" s="9" t="s">
        <v>261</v>
      </c>
      <c r="M23" s="10">
        <f>+M5/$M$18</f>
        <v>9.6360223502339346E-2</v>
      </c>
      <c r="N23" s="10">
        <f>+N5/$N$18</f>
        <v>4.6426776998949391E-2</v>
      </c>
      <c r="O23" s="10">
        <f>+O5/$O$18</f>
        <v>0.12645722932923867</v>
      </c>
      <c r="P23" s="10">
        <f>+P5/$P$18</f>
        <v>0.17691056880607156</v>
      </c>
      <c r="Q23" s="10">
        <f>+Q5/$Q$18</f>
        <v>0.12373183585864694</v>
      </c>
      <c r="R23" s="10">
        <f>+R5/$R$18</f>
        <v>0.25010608448806992</v>
      </c>
      <c r="S23" s="10">
        <f>+S5/$S$18</f>
        <v>0.19139747283349159</v>
      </c>
      <c r="T23" s="10">
        <f>+T5/$T$18</f>
        <v>0.13887022096188201</v>
      </c>
      <c r="U23" s="10">
        <f>+U5/$U$18</f>
        <v>0.11823326399096359</v>
      </c>
      <c r="V23" s="10">
        <f>+V5/$V$18</f>
        <v>0.19553604895733367</v>
      </c>
      <c r="W23" s="10">
        <f>+W5/$W$18</f>
        <v>0.18418890598967588</v>
      </c>
      <c r="X23" s="10">
        <f>+X5/$X$18</f>
        <v>0</v>
      </c>
      <c r="Y23" s="10">
        <f>+Y5/$Y$18</f>
        <v>9.8830540515732285E-2</v>
      </c>
      <c r="Z23" s="10">
        <f>+Z5/$Z$18</f>
        <v>6.4403109189457047E-2</v>
      </c>
      <c r="AA23" s="10">
        <f>+AA5/$AA$18</f>
        <v>5.267109180895397E-2</v>
      </c>
      <c r="AB23" s="10">
        <f>+AB5/$AB$18</f>
        <v>0.10322575488339354</v>
      </c>
    </row>
    <row r="24" spans="1:39" x14ac:dyDescent="0.2">
      <c r="A24" s="11" t="s">
        <v>262</v>
      </c>
      <c r="B24" s="10">
        <f t="shared" ref="B24:B36" si="7">+B6/$B$18</f>
        <v>6.9152876912331792E-3</v>
      </c>
      <c r="C24" s="10">
        <f t="shared" ref="C24:C36" si="8">+C6/$C$18</f>
        <v>7.03320199073395E-3</v>
      </c>
      <c r="D24" s="10">
        <f t="shared" ref="D24:D36" si="9">+D6/$D$18</f>
        <v>1.8973623291588693E-2</v>
      </c>
      <c r="E24" s="10">
        <f t="shared" ref="E24:E36" si="10">+E6/$E$18</f>
        <v>2.539407612550924E-2</v>
      </c>
      <c r="F24" s="10">
        <f t="shared" ref="F24:F36" si="11">+F6/$F$18</f>
        <v>5.1684534468829013E-3</v>
      </c>
      <c r="G24" s="10">
        <f t="shared" ref="G24:G36" si="12">+G6/$G$18</f>
        <v>2.3867648574643682E-3</v>
      </c>
      <c r="H24" s="10">
        <f t="shared" ref="H24:H36" si="13">+H6/$H$18</f>
        <v>1.6814227903190232E-2</v>
      </c>
      <c r="I24" s="10">
        <f t="shared" ref="I24:I36" si="14">+I6/$I$18</f>
        <v>6.2814990416826004E-3</v>
      </c>
      <c r="L24" s="11" t="s">
        <v>262</v>
      </c>
      <c r="M24" s="10">
        <f t="shared" ref="M24:M36" si="15">+M6/$M$18</f>
        <v>1.0385124252145603E-3</v>
      </c>
      <c r="N24" s="10">
        <f t="shared" ref="N24:N36" si="16">+N6/$N$18</f>
        <v>4.4075391920477954E-3</v>
      </c>
      <c r="O24" s="10">
        <f t="shared" ref="O24:O36" si="17">+O6/$O$18</f>
        <v>8.4880317761957032E-3</v>
      </c>
      <c r="P24" s="10">
        <f t="shared" ref="P24:P36" si="18">+P6/$P$18</f>
        <v>2.0306480404463843E-2</v>
      </c>
      <c r="Q24" s="10">
        <f t="shared" ref="Q24:Q36" si="19">+Q6/$Q$18</f>
        <v>1.5904112077433732E-3</v>
      </c>
      <c r="R24" s="10">
        <f t="shared" ref="R24:R36" si="20">+R6/$R$18</f>
        <v>1.6180280702598189E-3</v>
      </c>
      <c r="S24" s="10">
        <f t="shared" ref="S24:S36" si="21">+S6/$S$18</f>
        <v>9.961565986037525E-4</v>
      </c>
      <c r="T24" s="10">
        <f t="shared" ref="T24:T36" si="22">+T6/$T$18</f>
        <v>3.7374600866030699E-3</v>
      </c>
      <c r="U24" s="10">
        <f t="shared" ref="U24:U36" si="23">+U6/$U$18</f>
        <v>3.2319939434393382E-3</v>
      </c>
      <c r="V24" s="10">
        <f t="shared" ref="V24:V36" si="24">+V6/$V$18</f>
        <v>0</v>
      </c>
      <c r="W24" s="10">
        <f t="shared" ref="W24:W36" si="25">+W6/$W$18</f>
        <v>0</v>
      </c>
      <c r="X24" s="10">
        <f t="shared" ref="X24:X36" si="26">+X6/$X$18</f>
        <v>1.7108328233452784E-2</v>
      </c>
      <c r="Y24" s="10">
        <f t="shared" ref="Y24:Y36" si="27">+Y6/$Y$18</f>
        <v>1.5554421315931894E-3</v>
      </c>
      <c r="Z24" s="10">
        <f t="shared" ref="Z24:Z36" si="28">+Z6/$Z$18</f>
        <v>3.050692667964078E-3</v>
      </c>
      <c r="AA24" s="10">
        <f t="shared" ref="AA24:AA36" si="29">+AA6/$AA$18</f>
        <v>0</v>
      </c>
      <c r="AB24" s="10">
        <f t="shared" ref="AB24:AB36" si="30">+AB6/$AB$18</f>
        <v>5.1612877441696771E-2</v>
      </c>
    </row>
    <row r="25" spans="1:39" x14ac:dyDescent="0.2">
      <c r="A25" s="11" t="s">
        <v>263</v>
      </c>
      <c r="B25" s="10">
        <f t="shared" si="7"/>
        <v>0.11682091070980985</v>
      </c>
      <c r="C25" s="10">
        <f t="shared" si="8"/>
        <v>0.10232355025449838</v>
      </c>
      <c r="D25" s="10">
        <f t="shared" si="9"/>
        <v>2.4261235124908839E-2</v>
      </c>
      <c r="E25" s="10">
        <f t="shared" si="10"/>
        <v>3.2511540592265582E-2</v>
      </c>
      <c r="F25" s="10">
        <f t="shared" si="11"/>
        <v>0.13312124219127755</v>
      </c>
      <c r="G25" s="10">
        <f t="shared" si="12"/>
        <v>7.7980865331278626E-2</v>
      </c>
      <c r="H25" s="10">
        <f t="shared" si="13"/>
        <v>2.1562103590400485E-2</v>
      </c>
      <c r="I25" s="10">
        <f t="shared" si="14"/>
        <v>9.7113141729953292E-2</v>
      </c>
      <c r="L25" s="11" t="s">
        <v>263</v>
      </c>
      <c r="M25" s="10">
        <f t="shared" si="15"/>
        <v>0.20252807480765656</v>
      </c>
      <c r="N25" s="10">
        <f t="shared" si="16"/>
        <v>0.26507429479116035</v>
      </c>
      <c r="O25" s="10">
        <f t="shared" si="17"/>
        <v>0.11658012946615942</v>
      </c>
      <c r="P25" s="10">
        <f t="shared" si="18"/>
        <v>0.14950796835231656</v>
      </c>
      <c r="Q25" s="10">
        <f t="shared" si="19"/>
        <v>0.17823905787887984</v>
      </c>
      <c r="R25" s="10">
        <f t="shared" si="20"/>
        <v>0.10330866297619307</v>
      </c>
      <c r="S25" s="10">
        <f t="shared" si="21"/>
        <v>6.2107227299321832E-2</v>
      </c>
      <c r="T25" s="10">
        <f t="shared" si="22"/>
        <v>6.8726547188869655E-2</v>
      </c>
      <c r="U25" s="10">
        <f t="shared" si="23"/>
        <v>0.19389252900657186</v>
      </c>
      <c r="V25" s="10">
        <f t="shared" si="24"/>
        <v>9.3106072471065074E-2</v>
      </c>
      <c r="W25" s="10">
        <f t="shared" si="25"/>
        <v>9.6321603489756533E-2</v>
      </c>
      <c r="X25" s="10">
        <f t="shared" si="26"/>
        <v>0.26583915249899343</v>
      </c>
      <c r="Y25" s="10">
        <f t="shared" si="27"/>
        <v>5.6207137873169236E-2</v>
      </c>
      <c r="Z25" s="10">
        <f t="shared" si="28"/>
        <v>0.13161408910676753</v>
      </c>
      <c r="AA25" s="10">
        <f t="shared" si="29"/>
        <v>0.26587000336517469</v>
      </c>
      <c r="AB25" s="10">
        <f t="shared" si="30"/>
        <v>6.5680088203571609E-3</v>
      </c>
    </row>
    <row r="26" spans="1:39" x14ac:dyDescent="0.2">
      <c r="A26" s="11" t="s">
        <v>264</v>
      </c>
      <c r="B26" s="10">
        <f t="shared" si="7"/>
        <v>0.16910945960648968</v>
      </c>
      <c r="C26" s="10">
        <f t="shared" si="8"/>
        <v>0.1685370607406847</v>
      </c>
      <c r="D26" s="10">
        <f t="shared" si="9"/>
        <v>0.2862481323403458</v>
      </c>
      <c r="E26" s="10">
        <f t="shared" si="10"/>
        <v>0.18179046620895289</v>
      </c>
      <c r="F26" s="10">
        <f t="shared" si="11"/>
        <v>8.0925928229135177E-2</v>
      </c>
      <c r="G26" s="10">
        <f t="shared" si="12"/>
        <v>0.11377950959313791</v>
      </c>
      <c r="H26" s="10">
        <f t="shared" si="13"/>
        <v>0.22500092114151868</v>
      </c>
      <c r="I26" s="10">
        <f t="shared" si="14"/>
        <v>0.15418991795636505</v>
      </c>
      <c r="L26" s="11" t="s">
        <v>264</v>
      </c>
      <c r="M26" s="10">
        <f t="shared" si="15"/>
        <v>2.4508066237721365E-2</v>
      </c>
      <c r="N26" s="10">
        <f t="shared" si="16"/>
        <v>0.15415509996048951</v>
      </c>
      <c r="O26" s="10">
        <f t="shared" si="17"/>
        <v>9.6464624626861506E-2</v>
      </c>
      <c r="P26" s="10">
        <f t="shared" si="18"/>
        <v>0.12421725881309671</v>
      </c>
      <c r="Q26" s="10">
        <f t="shared" si="19"/>
        <v>0.11348009494717078</v>
      </c>
      <c r="R26" s="10">
        <f t="shared" si="20"/>
        <v>9.2558501706072202E-2</v>
      </c>
      <c r="S26" s="10">
        <f t="shared" si="21"/>
        <v>0.1392447055080174</v>
      </c>
      <c r="T26" s="10">
        <f t="shared" si="22"/>
        <v>6.4148685668468972E-2</v>
      </c>
      <c r="U26" s="10">
        <f t="shared" si="23"/>
        <v>5.3931552429537268E-2</v>
      </c>
      <c r="V26" s="10">
        <f t="shared" si="24"/>
        <v>9.7547613466630365E-2</v>
      </c>
      <c r="W26" s="10">
        <f t="shared" si="25"/>
        <v>0.1060270046963372</v>
      </c>
      <c r="X26" s="10">
        <f t="shared" si="26"/>
        <v>1.5584516703543966E-2</v>
      </c>
      <c r="Y26" s="10">
        <f t="shared" si="27"/>
        <v>7.8839427795427117E-2</v>
      </c>
      <c r="Z26" s="10">
        <f t="shared" si="28"/>
        <v>1.8909378044270054E-2</v>
      </c>
      <c r="AA26" s="10">
        <f t="shared" si="29"/>
        <v>3.9127718204102491E-2</v>
      </c>
      <c r="AB26" s="10">
        <f t="shared" si="30"/>
        <v>0.10322575488339354</v>
      </c>
    </row>
    <row r="27" spans="1:39" x14ac:dyDescent="0.2">
      <c r="A27" s="11" t="s">
        <v>265</v>
      </c>
      <c r="B27" s="10">
        <f t="shared" si="7"/>
        <v>2.095080900922432E-2</v>
      </c>
      <c r="C27" s="10">
        <f t="shared" si="8"/>
        <v>2.2771006410405019E-2</v>
      </c>
      <c r="D27" s="10">
        <f t="shared" si="9"/>
        <v>0</v>
      </c>
      <c r="E27" s="10">
        <f t="shared" si="10"/>
        <v>0</v>
      </c>
      <c r="F27" s="10">
        <f t="shared" si="11"/>
        <v>3.8606788124905263E-2</v>
      </c>
      <c r="G27" s="10">
        <f t="shared" si="12"/>
        <v>4.8108791045830976E-2</v>
      </c>
      <c r="H27" s="10">
        <f t="shared" si="13"/>
        <v>0</v>
      </c>
      <c r="I27" s="10">
        <f t="shared" si="14"/>
        <v>2.8467283056488771E-2</v>
      </c>
      <c r="L27" s="11" t="s">
        <v>265</v>
      </c>
      <c r="M27" s="10">
        <f t="shared" si="15"/>
        <v>1.9798982176525246E-2</v>
      </c>
      <c r="N27" s="10">
        <f t="shared" si="16"/>
        <v>4.4114148063834624E-2</v>
      </c>
      <c r="O27" s="10">
        <f t="shared" si="17"/>
        <v>1.7917022125516671E-2</v>
      </c>
      <c r="P27" s="10">
        <f t="shared" si="18"/>
        <v>3.1943946286464513E-2</v>
      </c>
      <c r="Q27" s="10">
        <f t="shared" si="19"/>
        <v>8.8527123813194802E-2</v>
      </c>
      <c r="R27" s="10">
        <f t="shared" si="20"/>
        <v>4.7695771827728745E-2</v>
      </c>
      <c r="S27" s="10">
        <f t="shared" si="21"/>
        <v>7.4306711525933128E-2</v>
      </c>
      <c r="T27" s="10">
        <f t="shared" si="22"/>
        <v>4.7019290402107665E-2</v>
      </c>
      <c r="U27" s="10">
        <f t="shared" si="23"/>
        <v>5.2092979473888246E-2</v>
      </c>
      <c r="V27" s="10">
        <f t="shared" si="24"/>
        <v>6.9419325407128113E-2</v>
      </c>
      <c r="W27" s="10">
        <f t="shared" si="25"/>
        <v>5.612237017977053E-2</v>
      </c>
      <c r="X27" s="10">
        <f t="shared" si="26"/>
        <v>0.15320963617616051</v>
      </c>
      <c r="Y27" s="10">
        <f t="shared" si="27"/>
        <v>4.635736907420223E-2</v>
      </c>
      <c r="Z27" s="10">
        <f t="shared" si="28"/>
        <v>3.3283318571761318E-2</v>
      </c>
      <c r="AA27" s="10">
        <f t="shared" si="29"/>
        <v>5.8411658863585958E-2</v>
      </c>
      <c r="AB27" s="10">
        <f t="shared" si="30"/>
        <v>0.3151401310764223</v>
      </c>
    </row>
    <row r="28" spans="1:39" x14ac:dyDescent="0.2">
      <c r="A28" s="11" t="s">
        <v>266</v>
      </c>
      <c r="B28" s="10">
        <f t="shared" si="7"/>
        <v>0.36048860990506326</v>
      </c>
      <c r="C28" s="10">
        <f t="shared" si="8"/>
        <v>0.34966510931358302</v>
      </c>
      <c r="D28" s="10">
        <f t="shared" si="9"/>
        <v>0.21688580295592225</v>
      </c>
      <c r="E28" s="10">
        <f t="shared" si="10"/>
        <v>0.2096661695490854</v>
      </c>
      <c r="F28" s="10">
        <f t="shared" si="11"/>
        <v>0.3678663794393362</v>
      </c>
      <c r="G28" s="10">
        <f t="shared" si="12"/>
        <v>0.36340637668926518</v>
      </c>
      <c r="H28" s="10">
        <f t="shared" si="13"/>
        <v>0.38225138218502563</v>
      </c>
      <c r="I28" s="10">
        <f t="shared" si="14"/>
        <v>0.35104296521380202</v>
      </c>
      <c r="L28" s="11" t="s">
        <v>266</v>
      </c>
      <c r="M28" s="10">
        <f t="shared" si="15"/>
        <v>0.41952616766768391</v>
      </c>
      <c r="N28" s="10">
        <f t="shared" si="16"/>
        <v>0.23618189936069994</v>
      </c>
      <c r="O28" s="10">
        <f t="shared" si="17"/>
        <v>0.39441455537093245</v>
      </c>
      <c r="P28" s="10">
        <f t="shared" si="18"/>
        <v>0.37388121753751541</v>
      </c>
      <c r="Q28" s="10">
        <f t="shared" si="19"/>
        <v>0.39957277189125323</v>
      </c>
      <c r="R28" s="10">
        <f t="shared" si="20"/>
        <v>0.47833806880174345</v>
      </c>
      <c r="S28" s="10">
        <f t="shared" si="21"/>
        <v>0.29286743818189043</v>
      </c>
      <c r="T28" s="10">
        <f t="shared" si="22"/>
        <v>0.48369270272771958</v>
      </c>
      <c r="U28" s="10">
        <f t="shared" si="23"/>
        <v>0.18512413535651356</v>
      </c>
      <c r="V28" s="10">
        <f t="shared" si="24"/>
        <v>0.27532466713406822</v>
      </c>
      <c r="W28" s="10">
        <f t="shared" si="25"/>
        <v>0.27738073181217049</v>
      </c>
      <c r="X28" s="10">
        <f t="shared" si="26"/>
        <v>0.29653717349457787</v>
      </c>
      <c r="Y28" s="10">
        <f t="shared" si="27"/>
        <v>0.42563190491316144</v>
      </c>
      <c r="Z28" s="10">
        <f t="shared" si="28"/>
        <v>0.60489759737993365</v>
      </c>
      <c r="AA28" s="10">
        <f t="shared" si="29"/>
        <v>0.52421291481977306</v>
      </c>
      <c r="AB28" s="10">
        <f t="shared" si="30"/>
        <v>8.594412941186462E-2</v>
      </c>
    </row>
    <row r="29" spans="1:39" x14ac:dyDescent="0.2">
      <c r="A29" s="11" t="s">
        <v>267</v>
      </c>
      <c r="B29" s="10">
        <f t="shared" si="7"/>
        <v>0</v>
      </c>
      <c r="C29" s="10">
        <f t="shared" si="8"/>
        <v>0</v>
      </c>
      <c r="D29" s="10">
        <f t="shared" si="9"/>
        <v>7.9537758147541007E-3</v>
      </c>
      <c r="E29" s="10">
        <f t="shared" si="10"/>
        <v>0</v>
      </c>
      <c r="F29" s="10">
        <f t="shared" si="11"/>
        <v>9.1586715080848383E-3</v>
      </c>
      <c r="G29" s="10">
        <f t="shared" si="12"/>
        <v>0</v>
      </c>
      <c r="H29" s="10">
        <f t="shared" si="13"/>
        <v>6.076319339679917E-2</v>
      </c>
      <c r="I29" s="10">
        <f t="shared" si="14"/>
        <v>8.9656535792446664E-4</v>
      </c>
      <c r="L29" s="11" t="s">
        <v>267</v>
      </c>
      <c r="M29" s="10">
        <f t="shared" si="15"/>
        <v>2.7812691549755171E-3</v>
      </c>
      <c r="N29" s="10">
        <f t="shared" si="16"/>
        <v>0</v>
      </c>
      <c r="O29" s="10">
        <f t="shared" si="17"/>
        <v>3.7904157952977874E-3</v>
      </c>
      <c r="P29" s="10">
        <f t="shared" si="18"/>
        <v>0</v>
      </c>
      <c r="Q29" s="10">
        <f t="shared" si="19"/>
        <v>9.4858704403111047E-2</v>
      </c>
      <c r="R29" s="10">
        <f t="shared" si="20"/>
        <v>1.4897461504941655E-2</v>
      </c>
      <c r="S29" s="10">
        <f t="shared" si="21"/>
        <v>3.5378745786983391E-2</v>
      </c>
      <c r="T29" s="10">
        <f t="shared" si="22"/>
        <v>2.1325353181882861E-2</v>
      </c>
      <c r="U29" s="10">
        <f t="shared" si="23"/>
        <v>3.4975128833668295E-2</v>
      </c>
      <c r="V29" s="10">
        <f t="shared" si="24"/>
        <v>0</v>
      </c>
      <c r="W29" s="10">
        <f t="shared" si="25"/>
        <v>0</v>
      </c>
      <c r="X29" s="10">
        <f t="shared" si="26"/>
        <v>0</v>
      </c>
      <c r="Y29" s="10">
        <f t="shared" si="27"/>
        <v>1.2772545350291725E-3</v>
      </c>
      <c r="Z29" s="10">
        <f t="shared" si="28"/>
        <v>7.3984334847334174E-2</v>
      </c>
      <c r="AA29" s="10">
        <f t="shared" si="29"/>
        <v>2.318531347225318E-2</v>
      </c>
      <c r="AB29" s="10">
        <f t="shared" si="30"/>
        <v>0</v>
      </c>
    </row>
    <row r="30" spans="1:39" x14ac:dyDescent="0.2">
      <c r="A30" s="11" t="s">
        <v>268</v>
      </c>
      <c r="B30" s="10">
        <f t="shared" si="7"/>
        <v>9.1673629830354916E-2</v>
      </c>
      <c r="C30" s="10">
        <f t="shared" si="8"/>
        <v>0.100205544363695</v>
      </c>
      <c r="D30" s="10">
        <f t="shared" si="9"/>
        <v>0.102499518864596</v>
      </c>
      <c r="E30" s="10">
        <f t="shared" si="10"/>
        <v>9.3597998936706631E-2</v>
      </c>
      <c r="F30" s="10">
        <f t="shared" si="11"/>
        <v>0.10967127203025744</v>
      </c>
      <c r="G30" s="10">
        <f t="shared" si="12"/>
        <v>9.0029910566983395E-2</v>
      </c>
      <c r="H30" s="10">
        <f t="shared" si="13"/>
        <v>0</v>
      </c>
      <c r="I30" s="10">
        <f t="shared" si="14"/>
        <v>9.7598278803432442E-2</v>
      </c>
      <c r="L30" s="11" t="s">
        <v>268</v>
      </c>
      <c r="M30" s="10">
        <f t="shared" si="15"/>
        <v>0.12338032920941998</v>
      </c>
      <c r="N30" s="10">
        <f t="shared" si="16"/>
        <v>6.4872167315934245E-2</v>
      </c>
      <c r="O30" s="10">
        <f t="shared" si="17"/>
        <v>7.8025126099962483E-2</v>
      </c>
      <c r="P30" s="10">
        <f t="shared" si="18"/>
        <v>7.8807135700383502E-2</v>
      </c>
      <c r="Q30" s="10">
        <f t="shared" si="19"/>
        <v>0</v>
      </c>
      <c r="R30" s="10">
        <f t="shared" si="20"/>
        <v>0</v>
      </c>
      <c r="S30" s="10">
        <f t="shared" si="21"/>
        <v>4.9865172277898419E-2</v>
      </c>
      <c r="T30" s="10">
        <f t="shared" si="22"/>
        <v>7.508733720891804E-2</v>
      </c>
      <c r="U30" s="10">
        <f t="shared" si="23"/>
        <v>2.8136547802213512E-2</v>
      </c>
      <c r="V30" s="10">
        <f t="shared" si="24"/>
        <v>7.2348503561746935E-2</v>
      </c>
      <c r="W30" s="10">
        <f t="shared" si="25"/>
        <v>0.12519230960005603</v>
      </c>
      <c r="X30" s="10">
        <f t="shared" si="26"/>
        <v>0</v>
      </c>
      <c r="Y30" s="10">
        <f t="shared" si="27"/>
        <v>0.14594059031223469</v>
      </c>
      <c r="Z30" s="10">
        <f t="shared" si="28"/>
        <v>3.4389012676879216E-2</v>
      </c>
      <c r="AA30" s="10">
        <f t="shared" si="29"/>
        <v>0</v>
      </c>
      <c r="AB30" s="10">
        <f t="shared" si="30"/>
        <v>0.18064507104593869</v>
      </c>
    </row>
    <row r="31" spans="1:39" x14ac:dyDescent="0.2">
      <c r="A31" s="12" t="s">
        <v>269</v>
      </c>
      <c r="B31" s="13">
        <f t="shared" si="7"/>
        <v>0.83477033417118862</v>
      </c>
      <c r="C31" s="13">
        <f t="shared" si="8"/>
        <v>0.81975020748642624</v>
      </c>
      <c r="D31" s="13">
        <f t="shared" si="9"/>
        <v>0.75011465204338335</v>
      </c>
      <c r="E31" s="13">
        <f t="shared" si="10"/>
        <v>0.66775326718978267</v>
      </c>
      <c r="F31" s="13">
        <f t="shared" si="11"/>
        <v>0.82995376836453483</v>
      </c>
      <c r="G31" s="13">
        <f t="shared" si="12"/>
        <v>0.78461066683298042</v>
      </c>
      <c r="H31" s="13">
        <f t="shared" si="13"/>
        <v>0.78797121545927029</v>
      </c>
      <c r="I31" s="13">
        <f t="shared" si="14"/>
        <v>0.81087119643555883</v>
      </c>
      <c r="L31" s="12" t="s">
        <v>269</v>
      </c>
      <c r="M31" s="13">
        <f t="shared" si="15"/>
        <v>0.8899216251815365</v>
      </c>
      <c r="N31" s="13">
        <f t="shared" si="16"/>
        <v>0.81523192568311575</v>
      </c>
      <c r="O31" s="13">
        <f t="shared" si="17"/>
        <v>0.8421371345901647</v>
      </c>
      <c r="P31" s="13">
        <f t="shared" si="18"/>
        <v>0.95557457590031214</v>
      </c>
      <c r="Q31" s="13">
        <f t="shared" si="19"/>
        <v>1</v>
      </c>
      <c r="R31" s="13">
        <f t="shared" si="20"/>
        <v>0.98852257937500887</v>
      </c>
      <c r="S31" s="13">
        <f t="shared" si="21"/>
        <v>0.8461636300121399</v>
      </c>
      <c r="T31" s="13">
        <f t="shared" si="22"/>
        <v>0.90260759742645191</v>
      </c>
      <c r="U31" s="13">
        <f t="shared" si="23"/>
        <v>0.66961813083679567</v>
      </c>
      <c r="V31" s="13">
        <f t="shared" si="24"/>
        <v>0.80328223099797236</v>
      </c>
      <c r="W31" s="13">
        <f t="shared" si="25"/>
        <v>0.84523292576776665</v>
      </c>
      <c r="X31" s="13">
        <f t="shared" si="26"/>
        <v>0.74827880710672856</v>
      </c>
      <c r="Y31" s="13">
        <f t="shared" si="27"/>
        <v>0.85463966715054929</v>
      </c>
      <c r="Z31" s="13">
        <f t="shared" si="28"/>
        <v>0.96453153248436707</v>
      </c>
      <c r="AA31" s="13">
        <f t="shared" si="29"/>
        <v>0.96347870053384332</v>
      </c>
      <c r="AB31" s="13">
        <f t="shared" si="30"/>
        <v>0.8463617275630666</v>
      </c>
    </row>
    <row r="32" spans="1:39" x14ac:dyDescent="0.2">
      <c r="A32" s="11" t="s">
        <v>270</v>
      </c>
      <c r="B32" s="10">
        <f t="shared" si="7"/>
        <v>5.0922970496616052E-2</v>
      </c>
      <c r="C32" s="10">
        <f t="shared" si="8"/>
        <v>5.586778945903622E-2</v>
      </c>
      <c r="D32" s="10">
        <f t="shared" si="9"/>
        <v>0.18949054795190259</v>
      </c>
      <c r="E32" s="10">
        <f t="shared" si="10"/>
        <v>0.25893138507926206</v>
      </c>
      <c r="F32" s="10">
        <f t="shared" si="11"/>
        <v>6.1548950168373008E-2</v>
      </c>
      <c r="G32" s="10">
        <f t="shared" si="12"/>
        <v>8.7744203876950519E-2</v>
      </c>
      <c r="H32" s="10">
        <f t="shared" si="13"/>
        <v>0.16488903066859747</v>
      </c>
      <c r="I32" s="10">
        <f t="shared" si="14"/>
        <v>6.7207625993471035E-2</v>
      </c>
      <c r="L32" s="11" t="s">
        <v>270</v>
      </c>
      <c r="M32" s="10">
        <f t="shared" si="15"/>
        <v>7.7069056240444855E-2</v>
      </c>
      <c r="N32" s="10">
        <f t="shared" si="16"/>
        <v>9.404183440171375E-2</v>
      </c>
      <c r="O32" s="10">
        <f t="shared" si="17"/>
        <v>5.0422565209985525E-2</v>
      </c>
      <c r="P32" s="10">
        <f t="shared" si="18"/>
        <v>2.1516702560145571E-2</v>
      </c>
      <c r="Q32" s="10">
        <f t="shared" si="19"/>
        <v>0</v>
      </c>
      <c r="R32" s="10">
        <f t="shared" si="20"/>
        <v>0</v>
      </c>
      <c r="S32" s="10">
        <f t="shared" si="21"/>
        <v>8.9639583434747871E-2</v>
      </c>
      <c r="T32" s="10">
        <f t="shared" si="22"/>
        <v>1.2737592769861089E-2</v>
      </c>
      <c r="U32" s="10">
        <f t="shared" si="23"/>
        <v>0.21723898320884111</v>
      </c>
      <c r="V32" s="10">
        <f t="shared" si="24"/>
        <v>9.4602437145178631E-2</v>
      </c>
      <c r="W32" s="10">
        <f t="shared" si="25"/>
        <v>5.9790308802036903E-2</v>
      </c>
      <c r="X32" s="10">
        <f t="shared" si="26"/>
        <v>0.13072624251386883</v>
      </c>
      <c r="Y32" s="10">
        <f t="shared" si="27"/>
        <v>3.1334691057181778E-2</v>
      </c>
      <c r="Z32" s="10">
        <f t="shared" si="28"/>
        <v>1.76274231688083E-2</v>
      </c>
      <c r="AA32" s="10">
        <f t="shared" si="29"/>
        <v>1.9586066147935663E-2</v>
      </c>
      <c r="AB32" s="10">
        <f t="shared" si="30"/>
        <v>0.12758974348726829</v>
      </c>
    </row>
    <row r="33" spans="1:28" x14ac:dyDescent="0.2">
      <c r="A33" s="11" t="s">
        <v>271</v>
      </c>
      <c r="B33" s="10">
        <f t="shared" si="7"/>
        <v>0.10775359395776817</v>
      </c>
      <c r="C33" s="10">
        <f t="shared" si="8"/>
        <v>0.1181066740596441</v>
      </c>
      <c r="D33" s="10">
        <f t="shared" si="9"/>
        <v>5.4245063449255622E-2</v>
      </c>
      <c r="E33" s="10">
        <f t="shared" si="10"/>
        <v>7.2701389745769299E-2</v>
      </c>
      <c r="F33" s="10">
        <f t="shared" si="11"/>
        <v>6.7361725224912988E-2</v>
      </c>
      <c r="G33" s="10">
        <f t="shared" si="12"/>
        <v>4.9209254950094691E-2</v>
      </c>
      <c r="H33" s="10">
        <f t="shared" si="13"/>
        <v>4.7102105973048342E-2</v>
      </c>
      <c r="I33" s="10">
        <f t="shared" si="14"/>
        <v>9.7888376374717673E-2</v>
      </c>
      <c r="L33" s="11" t="s">
        <v>271</v>
      </c>
      <c r="M33" s="10">
        <f t="shared" si="15"/>
        <v>1.4091438993597499E-2</v>
      </c>
      <c r="N33" s="10">
        <f t="shared" si="16"/>
        <v>7.2290506522125292E-2</v>
      </c>
      <c r="O33" s="10">
        <f t="shared" si="17"/>
        <v>9.8207582922932385E-2</v>
      </c>
      <c r="P33" s="10">
        <f t="shared" si="18"/>
        <v>2.2908721539542331E-2</v>
      </c>
      <c r="Q33" s="10">
        <f t="shared" si="19"/>
        <v>0</v>
      </c>
      <c r="R33" s="10">
        <f t="shared" si="20"/>
        <v>4.1247691604965756E-3</v>
      </c>
      <c r="S33" s="10">
        <f t="shared" si="21"/>
        <v>6.3995841211028609E-2</v>
      </c>
      <c r="T33" s="10">
        <f t="shared" si="22"/>
        <v>8.461775812620459E-2</v>
      </c>
      <c r="U33" s="10">
        <f t="shared" si="23"/>
        <v>5.3925532283417586E-2</v>
      </c>
      <c r="V33" s="10">
        <f t="shared" si="24"/>
        <v>3.9991380751114983E-2</v>
      </c>
      <c r="W33" s="10">
        <f t="shared" si="25"/>
        <v>3.5165695299855061E-2</v>
      </c>
      <c r="X33" s="10">
        <f t="shared" si="26"/>
        <v>0.10335480880539312</v>
      </c>
      <c r="Y33" s="10">
        <f t="shared" si="27"/>
        <v>5.9150634816195473E-2</v>
      </c>
      <c r="Z33" s="10">
        <f t="shared" si="28"/>
        <v>1.7841044346824618E-2</v>
      </c>
      <c r="AA33" s="10">
        <f t="shared" si="29"/>
        <v>1.6935233318220968E-2</v>
      </c>
      <c r="AB33" s="10">
        <f t="shared" si="30"/>
        <v>2.0461969703252134E-2</v>
      </c>
    </row>
    <row r="34" spans="1:28" x14ac:dyDescent="0.2">
      <c r="A34" s="11" t="s">
        <v>272</v>
      </c>
      <c r="B34" s="10">
        <f t="shared" si="7"/>
        <v>6.5531013744271442E-3</v>
      </c>
      <c r="C34" s="10">
        <f t="shared" si="8"/>
        <v>6.2753289948934915E-3</v>
      </c>
      <c r="D34" s="10">
        <f t="shared" si="9"/>
        <v>6.1497365554584607E-3</v>
      </c>
      <c r="E34" s="10">
        <f t="shared" si="10"/>
        <v>6.139579851859976E-4</v>
      </c>
      <c r="F34" s="10">
        <f t="shared" si="11"/>
        <v>4.1135556242179183E-2</v>
      </c>
      <c r="G34" s="10">
        <f t="shared" si="12"/>
        <v>7.8435874339974357E-2</v>
      </c>
      <c r="H34" s="10">
        <f t="shared" si="13"/>
        <v>3.7647899083918312E-5</v>
      </c>
      <c r="I34" s="10">
        <f t="shared" si="14"/>
        <v>2.4032801196252548E-2</v>
      </c>
      <c r="L34" s="11" t="s">
        <v>272</v>
      </c>
      <c r="M34" s="10">
        <f t="shared" si="15"/>
        <v>1.8917879584421222E-2</v>
      </c>
      <c r="N34" s="10">
        <f t="shared" si="16"/>
        <v>1.8435733393045117E-2</v>
      </c>
      <c r="O34" s="10">
        <f t="shared" si="17"/>
        <v>9.2327172769174296E-3</v>
      </c>
      <c r="P34" s="10">
        <f t="shared" si="18"/>
        <v>0</v>
      </c>
      <c r="Q34" s="10">
        <f t="shared" si="19"/>
        <v>0</v>
      </c>
      <c r="R34" s="10">
        <f t="shared" si="20"/>
        <v>7.3526514644945426E-3</v>
      </c>
      <c r="S34" s="10">
        <f t="shared" si="21"/>
        <v>2.0094534208361334E-4</v>
      </c>
      <c r="T34" s="10">
        <f t="shared" si="22"/>
        <v>3.705167748245016E-5</v>
      </c>
      <c r="U34" s="10">
        <f t="shared" si="23"/>
        <v>5.9217353670945612E-2</v>
      </c>
      <c r="V34" s="10">
        <f t="shared" si="24"/>
        <v>6.2123951105734009E-2</v>
      </c>
      <c r="W34" s="10">
        <f t="shared" si="25"/>
        <v>5.9811070130341343E-2</v>
      </c>
      <c r="X34" s="10">
        <f t="shared" si="26"/>
        <v>1.7640141574009508E-2</v>
      </c>
      <c r="Y34" s="10">
        <f t="shared" si="27"/>
        <v>5.4875006976073434E-2</v>
      </c>
      <c r="Z34" s="10">
        <f t="shared" si="28"/>
        <v>0</v>
      </c>
      <c r="AA34" s="10">
        <f t="shared" si="29"/>
        <v>0</v>
      </c>
      <c r="AB34" s="10">
        <f t="shared" si="30"/>
        <v>5.5865592464129834E-3</v>
      </c>
    </row>
    <row r="35" spans="1:28" x14ac:dyDescent="0.2">
      <c r="A35" s="12" t="s">
        <v>273</v>
      </c>
      <c r="B35" s="13">
        <f t="shared" si="7"/>
        <v>0.16522966582881138</v>
      </c>
      <c r="C35" s="13">
        <f t="shared" si="8"/>
        <v>0.18024979251357381</v>
      </c>
      <c r="D35" s="13">
        <f t="shared" si="9"/>
        <v>0.24988534795661668</v>
      </c>
      <c r="E35" s="13">
        <f t="shared" si="10"/>
        <v>0.33224673281021738</v>
      </c>
      <c r="F35" s="13">
        <f t="shared" si="11"/>
        <v>0.17004623163546517</v>
      </c>
      <c r="G35" s="13">
        <f t="shared" si="12"/>
        <v>0.21538933316701955</v>
      </c>
      <c r="H35" s="13">
        <f t="shared" si="13"/>
        <v>0.21202878454072974</v>
      </c>
      <c r="I35" s="13">
        <f t="shared" si="14"/>
        <v>0.18912880356444126</v>
      </c>
      <c r="L35" s="12" t="s">
        <v>273</v>
      </c>
      <c r="M35" s="13">
        <f t="shared" si="15"/>
        <v>0.11007837481846358</v>
      </c>
      <c r="N35" s="13">
        <f t="shared" si="16"/>
        <v>0.18476807431688416</v>
      </c>
      <c r="O35" s="13">
        <f t="shared" si="17"/>
        <v>0.15786286540983535</v>
      </c>
      <c r="P35" s="13">
        <f t="shared" si="18"/>
        <v>4.4425424099687902E-2</v>
      </c>
      <c r="Q35" s="13">
        <f t="shared" si="19"/>
        <v>0</v>
      </c>
      <c r="R35" s="13">
        <f t="shared" si="20"/>
        <v>1.1477420624991118E-2</v>
      </c>
      <c r="S35" s="13">
        <f t="shared" si="21"/>
        <v>0.1538363699878601</v>
      </c>
      <c r="T35" s="13">
        <f t="shared" si="22"/>
        <v>9.7392402573548142E-2</v>
      </c>
      <c r="U35" s="13">
        <f t="shared" si="23"/>
        <v>0.33038186916320433</v>
      </c>
      <c r="V35" s="13">
        <f t="shared" si="24"/>
        <v>0.19671776900202761</v>
      </c>
      <c r="W35" s="13">
        <f t="shared" si="25"/>
        <v>0.15476707423223332</v>
      </c>
      <c r="X35" s="13">
        <f t="shared" si="26"/>
        <v>0.25172119289327144</v>
      </c>
      <c r="Y35" s="13">
        <f t="shared" si="27"/>
        <v>0.14536033284945069</v>
      </c>
      <c r="Z35" s="13">
        <f t="shared" si="28"/>
        <v>3.5468467515632915E-2</v>
      </c>
      <c r="AA35" s="13">
        <f t="shared" si="29"/>
        <v>3.6521299466156627E-2</v>
      </c>
      <c r="AB35" s="13">
        <f t="shared" si="30"/>
        <v>0.1536382724369334</v>
      </c>
    </row>
    <row r="36" spans="1:28" x14ac:dyDescent="0.2">
      <c r="A36" s="14" t="s">
        <v>3</v>
      </c>
      <c r="B36" s="13">
        <f t="shared" si="7"/>
        <v>1</v>
      </c>
      <c r="C36" s="13">
        <f t="shared" si="8"/>
        <v>1</v>
      </c>
      <c r="D36" s="13">
        <f t="shared" si="9"/>
        <v>1</v>
      </c>
      <c r="E36" s="13">
        <f t="shared" si="10"/>
        <v>1</v>
      </c>
      <c r="F36" s="13">
        <f t="shared" si="11"/>
        <v>1</v>
      </c>
      <c r="G36" s="13">
        <f t="shared" si="12"/>
        <v>1</v>
      </c>
      <c r="H36" s="13">
        <f t="shared" si="13"/>
        <v>1</v>
      </c>
      <c r="I36" s="13">
        <f t="shared" si="14"/>
        <v>1</v>
      </c>
      <c r="L36" s="14" t="s">
        <v>3</v>
      </c>
      <c r="M36" s="13">
        <f t="shared" si="15"/>
        <v>1</v>
      </c>
      <c r="N36" s="13">
        <f t="shared" si="16"/>
        <v>1</v>
      </c>
      <c r="O36" s="13">
        <f t="shared" si="17"/>
        <v>1</v>
      </c>
      <c r="P36" s="13">
        <f t="shared" si="18"/>
        <v>1</v>
      </c>
      <c r="Q36" s="13">
        <f t="shared" si="19"/>
        <v>1</v>
      </c>
      <c r="R36" s="13">
        <f t="shared" si="20"/>
        <v>1</v>
      </c>
      <c r="S36" s="13">
        <f t="shared" si="21"/>
        <v>1</v>
      </c>
      <c r="T36" s="13">
        <f t="shared" si="22"/>
        <v>1</v>
      </c>
      <c r="U36" s="13">
        <f t="shared" si="23"/>
        <v>1</v>
      </c>
      <c r="V36" s="13">
        <f t="shared" si="24"/>
        <v>1</v>
      </c>
      <c r="W36" s="13">
        <f t="shared" si="25"/>
        <v>1</v>
      </c>
      <c r="X36" s="13">
        <f t="shared" si="26"/>
        <v>1</v>
      </c>
      <c r="Y36" s="13">
        <f t="shared" si="27"/>
        <v>1</v>
      </c>
      <c r="Z36" s="13">
        <f t="shared" si="28"/>
        <v>1</v>
      </c>
      <c r="AA36" s="13">
        <f t="shared" si="29"/>
        <v>1</v>
      </c>
      <c r="AB36" s="13">
        <f t="shared" si="30"/>
        <v>1</v>
      </c>
    </row>
  </sheetData>
  <mergeCells count="7">
    <mergeCell ref="A22:H22"/>
    <mergeCell ref="L22:AB22"/>
    <mergeCell ref="L1:AB1"/>
    <mergeCell ref="L2:AB2"/>
    <mergeCell ref="I3:I4"/>
    <mergeCell ref="A1:I1"/>
    <mergeCell ref="A2:I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41EFC-FA3D-45F6-926D-0321109B9448}">
  <dimension ref="A1:L36"/>
  <sheetViews>
    <sheetView workbookViewId="0">
      <selection sqref="A1:L1"/>
    </sheetView>
  </sheetViews>
  <sheetFormatPr baseColWidth="10" defaultRowHeight="12.75" x14ac:dyDescent="0.2"/>
  <cols>
    <col min="1" max="1" width="25.85546875" bestFit="1" customWidth="1"/>
  </cols>
  <sheetData>
    <row r="1" spans="1:12" ht="15" x14ac:dyDescent="0.2">
      <c r="A1" s="115" t="s">
        <v>281</v>
      </c>
      <c r="B1" s="115"/>
      <c r="C1" s="115"/>
      <c r="D1" s="115"/>
      <c r="E1" s="115"/>
      <c r="F1" s="115"/>
      <c r="G1" s="115"/>
      <c r="H1" s="115"/>
      <c r="I1" s="115"/>
      <c r="J1" s="115"/>
      <c r="K1" s="115"/>
      <c r="L1" s="115"/>
    </row>
    <row r="2" spans="1:12" ht="15" x14ac:dyDescent="0.2">
      <c r="A2" s="116" t="s">
        <v>258</v>
      </c>
      <c r="B2" s="116"/>
      <c r="C2" s="116"/>
      <c r="D2" s="116"/>
      <c r="E2" s="116"/>
      <c r="F2" s="116"/>
      <c r="G2" s="116"/>
      <c r="H2" s="116"/>
      <c r="I2" s="116"/>
      <c r="J2" s="116"/>
      <c r="K2" s="116"/>
      <c r="L2" s="116"/>
    </row>
    <row r="3" spans="1:12" ht="38.25" x14ac:dyDescent="0.2">
      <c r="A3" s="5" t="s">
        <v>255</v>
      </c>
      <c r="B3" s="6" t="s">
        <v>282</v>
      </c>
      <c r="C3" s="6" t="s">
        <v>147</v>
      </c>
      <c r="D3" s="6" t="s">
        <v>194</v>
      </c>
      <c r="E3" s="6" t="s">
        <v>194</v>
      </c>
      <c r="F3" s="6" t="s">
        <v>194</v>
      </c>
      <c r="G3" s="6" t="s">
        <v>194</v>
      </c>
      <c r="H3" s="6" t="s">
        <v>147</v>
      </c>
      <c r="I3" s="6" t="s">
        <v>181</v>
      </c>
      <c r="J3" s="6" t="s">
        <v>283</v>
      </c>
      <c r="K3" s="6" t="s">
        <v>284</v>
      </c>
      <c r="L3" s="6" t="s">
        <v>140</v>
      </c>
    </row>
    <row r="4" spans="1:12" x14ac:dyDescent="0.2">
      <c r="A4" s="20" t="s">
        <v>256</v>
      </c>
      <c r="B4" s="20" t="s">
        <v>209</v>
      </c>
      <c r="C4" s="20" t="s">
        <v>148</v>
      </c>
      <c r="D4" s="20" t="s">
        <v>197</v>
      </c>
      <c r="E4" s="20" t="s">
        <v>198</v>
      </c>
      <c r="F4" s="20" t="s">
        <v>196</v>
      </c>
      <c r="G4" s="20" t="s">
        <v>199</v>
      </c>
      <c r="H4" s="20" t="s">
        <v>149</v>
      </c>
      <c r="I4" s="20" t="s">
        <v>235</v>
      </c>
      <c r="J4" s="20" t="s">
        <v>170</v>
      </c>
      <c r="K4" s="20" t="s">
        <v>142</v>
      </c>
      <c r="L4" s="20" t="s">
        <v>25</v>
      </c>
    </row>
    <row r="5" spans="1:12" x14ac:dyDescent="0.2">
      <c r="A5" s="21" t="s">
        <v>241</v>
      </c>
      <c r="B5" s="8">
        <v>2456924</v>
      </c>
      <c r="C5" s="8">
        <v>1259934</v>
      </c>
      <c r="D5" s="8">
        <v>1979530.5</v>
      </c>
      <c r="E5" s="8">
        <v>1869574</v>
      </c>
      <c r="F5" s="8">
        <v>1869937</v>
      </c>
      <c r="G5" s="8">
        <v>1879531</v>
      </c>
      <c r="H5" s="8">
        <v>506167</v>
      </c>
      <c r="I5" s="8">
        <v>1295433</v>
      </c>
      <c r="J5" s="8">
        <v>3857667.5</v>
      </c>
      <c r="K5" s="8">
        <v>7431379.666666667</v>
      </c>
      <c r="L5" s="8">
        <v>490565</v>
      </c>
    </row>
    <row r="6" spans="1:12" x14ac:dyDescent="0.2">
      <c r="A6" s="21" t="s">
        <v>242</v>
      </c>
      <c r="B6" s="8">
        <v>336688</v>
      </c>
      <c r="C6" s="8">
        <v>0</v>
      </c>
      <c r="D6" s="8">
        <v>619711.5</v>
      </c>
      <c r="E6" s="8">
        <v>949394</v>
      </c>
      <c r="F6" s="8">
        <v>1239634</v>
      </c>
      <c r="G6" s="8">
        <v>1894810</v>
      </c>
      <c r="H6" s="8">
        <v>0</v>
      </c>
      <c r="I6" s="8">
        <v>186037</v>
      </c>
      <c r="J6" s="8">
        <v>123334.5</v>
      </c>
      <c r="K6" s="8">
        <v>206455.66666666666</v>
      </c>
      <c r="L6" s="8">
        <v>196531</v>
      </c>
    </row>
    <row r="7" spans="1:12" x14ac:dyDescent="0.2">
      <c r="A7" s="21" t="s">
        <v>243</v>
      </c>
      <c r="B7" s="8">
        <v>4625063</v>
      </c>
      <c r="C7" s="8">
        <v>146850</v>
      </c>
      <c r="D7" s="8">
        <v>3481643.5</v>
      </c>
      <c r="E7" s="8">
        <v>1284651</v>
      </c>
      <c r="F7" s="8">
        <v>1526005</v>
      </c>
      <c r="G7" s="8">
        <v>1372599</v>
      </c>
      <c r="H7" s="8">
        <v>1827694</v>
      </c>
      <c r="I7" s="8">
        <v>10682329</v>
      </c>
      <c r="J7" s="8">
        <v>1640492</v>
      </c>
      <c r="K7" s="8">
        <v>8079497.833333333</v>
      </c>
      <c r="L7" s="8">
        <v>31215</v>
      </c>
    </row>
    <row r="8" spans="1:12" x14ac:dyDescent="0.2">
      <c r="A8" s="21" t="s">
        <v>244</v>
      </c>
      <c r="B8" s="8">
        <v>5635072.5</v>
      </c>
      <c r="C8" s="8">
        <v>2418896</v>
      </c>
      <c r="D8" s="8">
        <v>3785902</v>
      </c>
      <c r="E8" s="8">
        <v>2984419</v>
      </c>
      <c r="F8" s="8">
        <v>3722451</v>
      </c>
      <c r="G8" s="8">
        <v>5650476</v>
      </c>
      <c r="H8" s="8">
        <v>416065</v>
      </c>
      <c r="I8" s="8">
        <v>240529</v>
      </c>
      <c r="J8" s="8">
        <v>1231668.5</v>
      </c>
      <c r="K8" s="8">
        <v>5594694.666666667</v>
      </c>
      <c r="L8" s="8">
        <v>340547</v>
      </c>
    </row>
    <row r="9" spans="1:12" x14ac:dyDescent="0.2">
      <c r="A9" s="21" t="s">
        <v>245</v>
      </c>
      <c r="B9" s="8">
        <v>0</v>
      </c>
      <c r="C9" s="8">
        <v>0</v>
      </c>
      <c r="D9" s="8">
        <v>3613141</v>
      </c>
      <c r="E9" s="8">
        <v>0</v>
      </c>
      <c r="F9" s="8">
        <v>0</v>
      </c>
      <c r="G9" s="8">
        <v>0</v>
      </c>
      <c r="H9" s="8">
        <v>0</v>
      </c>
      <c r="I9" s="8">
        <v>0</v>
      </c>
      <c r="J9" s="8">
        <v>0</v>
      </c>
      <c r="K9" s="8">
        <v>0</v>
      </c>
      <c r="L9" s="8">
        <v>0</v>
      </c>
    </row>
    <row r="10" spans="1:12" x14ac:dyDescent="0.2">
      <c r="A10" s="21" t="s">
        <v>246</v>
      </c>
      <c r="B10" s="8">
        <v>2913925</v>
      </c>
      <c r="C10" s="8">
        <v>3638299</v>
      </c>
      <c r="D10" s="8">
        <v>15169543</v>
      </c>
      <c r="E10" s="8">
        <v>9494110</v>
      </c>
      <c r="F10" s="8">
        <v>8163590</v>
      </c>
      <c r="G10" s="8">
        <v>10494911</v>
      </c>
      <c r="H10" s="8">
        <v>5661973</v>
      </c>
      <c r="I10" s="8">
        <v>21552912</v>
      </c>
      <c r="J10" s="8">
        <v>5438178.5</v>
      </c>
      <c r="K10" s="8">
        <v>16391333.833333334</v>
      </c>
      <c r="L10" s="8">
        <v>1104310</v>
      </c>
    </row>
    <row r="11" spans="1:12" x14ac:dyDescent="0.2">
      <c r="A11" s="21" t="s">
        <v>247</v>
      </c>
      <c r="B11" s="8">
        <v>819385.5</v>
      </c>
      <c r="C11" s="8">
        <v>0</v>
      </c>
      <c r="D11" s="8">
        <v>630756.5</v>
      </c>
      <c r="E11" s="8">
        <v>102568</v>
      </c>
      <c r="F11" s="8">
        <v>102568</v>
      </c>
      <c r="G11" s="8">
        <v>102568</v>
      </c>
      <c r="H11" s="8">
        <v>0</v>
      </c>
      <c r="I11" s="8">
        <v>1483373</v>
      </c>
      <c r="J11" s="8">
        <v>12433</v>
      </c>
      <c r="K11" s="8">
        <v>381840.5</v>
      </c>
      <c r="L11" s="8">
        <v>0</v>
      </c>
    </row>
    <row r="12" spans="1:12" x14ac:dyDescent="0.2">
      <c r="A12" s="21" t="s">
        <v>248</v>
      </c>
      <c r="B12" s="8">
        <v>2360883.5</v>
      </c>
      <c r="C12" s="8">
        <v>13763723</v>
      </c>
      <c r="D12" s="8">
        <v>76830</v>
      </c>
      <c r="E12" s="8">
        <v>1437153</v>
      </c>
      <c r="F12" s="8">
        <v>4397373</v>
      </c>
      <c r="G12" s="8">
        <v>7377094</v>
      </c>
      <c r="H12" s="8">
        <v>8128875</v>
      </c>
      <c r="I12" s="8">
        <v>702479</v>
      </c>
      <c r="J12" s="8">
        <v>2567788</v>
      </c>
      <c r="K12" s="8">
        <v>3554181.1666666665</v>
      </c>
      <c r="L12" s="8">
        <v>1730922</v>
      </c>
    </row>
    <row r="13" spans="1:12" x14ac:dyDescent="0.2">
      <c r="A13" s="16" t="s">
        <v>252</v>
      </c>
      <c r="B13" s="5">
        <f>SUM(B5:B12)</f>
        <v>19147941.5</v>
      </c>
      <c r="C13" s="5">
        <f t="shared" ref="C13:L13" si="0">SUM(C5:C12)</f>
        <v>21227702</v>
      </c>
      <c r="D13" s="5">
        <f t="shared" si="0"/>
        <v>29357058</v>
      </c>
      <c r="E13" s="5">
        <f t="shared" si="0"/>
        <v>18121869</v>
      </c>
      <c r="F13" s="5">
        <f t="shared" si="0"/>
        <v>21021558</v>
      </c>
      <c r="G13" s="5">
        <f t="shared" si="0"/>
        <v>28771989</v>
      </c>
      <c r="H13" s="5">
        <f t="shared" si="0"/>
        <v>16540774</v>
      </c>
      <c r="I13" s="5">
        <f t="shared" si="0"/>
        <v>36143092</v>
      </c>
      <c r="J13" s="5">
        <f t="shared" si="0"/>
        <v>14871562</v>
      </c>
      <c r="K13" s="5">
        <f t="shared" si="0"/>
        <v>41639383.333333336</v>
      </c>
      <c r="L13" s="5">
        <f t="shared" si="0"/>
        <v>3894090</v>
      </c>
    </row>
    <row r="14" spans="1:12" x14ac:dyDescent="0.2">
      <c r="A14" s="21" t="s">
        <v>249</v>
      </c>
      <c r="B14" s="8">
        <v>1179288.5</v>
      </c>
      <c r="C14" s="8">
        <v>399233</v>
      </c>
      <c r="D14" s="8">
        <v>3573662</v>
      </c>
      <c r="E14" s="8">
        <v>932662</v>
      </c>
      <c r="F14" s="8">
        <v>975150</v>
      </c>
      <c r="G14" s="8">
        <v>942863</v>
      </c>
      <c r="H14" s="8">
        <v>691043</v>
      </c>
      <c r="I14" s="8">
        <v>65157</v>
      </c>
      <c r="J14" s="8">
        <v>1992620</v>
      </c>
      <c r="K14" s="8">
        <v>1909368.8333333333</v>
      </c>
      <c r="L14" s="8">
        <v>464673</v>
      </c>
    </row>
    <row r="15" spans="1:12" x14ac:dyDescent="0.2">
      <c r="A15" s="21" t="s">
        <v>250</v>
      </c>
      <c r="B15" s="8">
        <v>218973.5</v>
      </c>
      <c r="C15" s="8">
        <v>101597</v>
      </c>
      <c r="D15" s="8">
        <v>559535</v>
      </c>
      <c r="E15" s="8">
        <v>316483</v>
      </c>
      <c r="F15" s="8">
        <v>322407</v>
      </c>
      <c r="G15" s="8">
        <v>316483</v>
      </c>
      <c r="H15" s="8">
        <v>151044</v>
      </c>
      <c r="I15" s="8">
        <v>1077827</v>
      </c>
      <c r="J15" s="8">
        <v>646323.5</v>
      </c>
      <c r="K15" s="8">
        <v>80088.5</v>
      </c>
      <c r="L15" s="8">
        <v>0</v>
      </c>
    </row>
    <row r="16" spans="1:12" x14ac:dyDescent="0.2">
      <c r="A16" s="21" t="s">
        <v>251</v>
      </c>
      <c r="B16" s="8">
        <v>996027.5</v>
      </c>
      <c r="C16" s="8">
        <v>559268</v>
      </c>
      <c r="D16" s="8">
        <v>2644364</v>
      </c>
      <c r="E16" s="8">
        <v>539646</v>
      </c>
      <c r="F16" s="8">
        <v>551440</v>
      </c>
      <c r="G16" s="8">
        <v>540183</v>
      </c>
      <c r="H16" s="8">
        <v>4610013</v>
      </c>
      <c r="I16" s="8">
        <v>0</v>
      </c>
      <c r="J16" s="8">
        <v>1040021.5</v>
      </c>
      <c r="K16" s="8">
        <v>265554</v>
      </c>
      <c r="L16" s="8">
        <v>158822</v>
      </c>
    </row>
    <row r="17" spans="1:12" x14ac:dyDescent="0.2">
      <c r="A17" s="16" t="s">
        <v>253</v>
      </c>
      <c r="B17" s="5">
        <f>SUM(B14:B16)</f>
        <v>2394289.5</v>
      </c>
      <c r="C17" s="5">
        <f t="shared" ref="C17:L17" si="1">SUM(C14:C16)</f>
        <v>1060098</v>
      </c>
      <c r="D17" s="5">
        <f t="shared" si="1"/>
        <v>6777561</v>
      </c>
      <c r="E17" s="5">
        <f t="shared" si="1"/>
        <v>1788791</v>
      </c>
      <c r="F17" s="5">
        <f t="shared" si="1"/>
        <v>1848997</v>
      </c>
      <c r="G17" s="5">
        <f t="shared" si="1"/>
        <v>1799529</v>
      </c>
      <c r="H17" s="5">
        <f t="shared" si="1"/>
        <v>5452100</v>
      </c>
      <c r="I17" s="5">
        <f t="shared" si="1"/>
        <v>1142984</v>
      </c>
      <c r="J17" s="5">
        <f t="shared" si="1"/>
        <v>3678965</v>
      </c>
      <c r="K17" s="5">
        <f t="shared" si="1"/>
        <v>2255011.333333333</v>
      </c>
      <c r="L17" s="5">
        <f t="shared" si="1"/>
        <v>623495</v>
      </c>
    </row>
    <row r="18" spans="1:12" x14ac:dyDescent="0.2">
      <c r="A18" s="16" t="s">
        <v>3</v>
      </c>
      <c r="B18" s="5">
        <f>+B13+B17</f>
        <v>21542231</v>
      </c>
      <c r="C18" s="5">
        <f t="shared" ref="C18:L18" si="2">+C13+C17</f>
        <v>22287800</v>
      </c>
      <c r="D18" s="5">
        <f t="shared" si="2"/>
        <v>36134619</v>
      </c>
      <c r="E18" s="5">
        <f t="shared" si="2"/>
        <v>19910660</v>
      </c>
      <c r="F18" s="5">
        <f t="shared" si="2"/>
        <v>22870555</v>
      </c>
      <c r="G18" s="5">
        <f t="shared" si="2"/>
        <v>30571518</v>
      </c>
      <c r="H18" s="5">
        <f t="shared" si="2"/>
        <v>21992874</v>
      </c>
      <c r="I18" s="5">
        <f t="shared" si="2"/>
        <v>37286076</v>
      </c>
      <c r="J18" s="5">
        <f t="shared" si="2"/>
        <v>18550527</v>
      </c>
      <c r="K18" s="5">
        <f t="shared" si="2"/>
        <v>43894394.666666672</v>
      </c>
      <c r="L18" s="5">
        <f t="shared" si="2"/>
        <v>4517585</v>
      </c>
    </row>
    <row r="19" spans="1:12" x14ac:dyDescent="0.2">
      <c r="A19" s="21" t="s">
        <v>4</v>
      </c>
      <c r="B19" s="8">
        <v>13241</v>
      </c>
      <c r="C19" s="8">
        <v>848</v>
      </c>
      <c r="D19" s="8">
        <v>2605</v>
      </c>
      <c r="E19" s="8">
        <v>479</v>
      </c>
      <c r="F19" s="8">
        <v>1031</v>
      </c>
      <c r="G19" s="8">
        <v>398</v>
      </c>
      <c r="H19" s="8">
        <v>3091</v>
      </c>
      <c r="I19" s="8">
        <v>1522</v>
      </c>
      <c r="J19" s="8">
        <v>1963</v>
      </c>
      <c r="K19" s="8">
        <v>12864</v>
      </c>
      <c r="L19" s="8">
        <v>416</v>
      </c>
    </row>
    <row r="20" spans="1:12" x14ac:dyDescent="0.2">
      <c r="A20" s="21" t="s">
        <v>5</v>
      </c>
      <c r="B20" s="8">
        <v>11</v>
      </c>
      <c r="C20" s="8">
        <v>3</v>
      </c>
      <c r="D20" s="8">
        <v>3</v>
      </c>
      <c r="E20" s="8">
        <v>1</v>
      </c>
      <c r="F20" s="8">
        <v>1</v>
      </c>
      <c r="G20" s="8">
        <v>1</v>
      </c>
      <c r="H20" s="8">
        <v>3</v>
      </c>
      <c r="I20" s="8">
        <v>33</v>
      </c>
      <c r="J20" s="8">
        <v>4</v>
      </c>
      <c r="K20" s="8">
        <v>220</v>
      </c>
      <c r="L20" s="8">
        <v>1</v>
      </c>
    </row>
    <row r="22" spans="1:12" x14ac:dyDescent="0.2">
      <c r="A22" s="114" t="s">
        <v>260</v>
      </c>
      <c r="B22" s="114"/>
      <c r="C22" s="114"/>
      <c r="D22" s="114"/>
      <c r="E22" s="114"/>
      <c r="F22" s="114"/>
      <c r="G22" s="114"/>
      <c r="H22" s="114"/>
      <c r="I22" s="114"/>
      <c r="J22" s="114"/>
      <c r="K22" s="114"/>
      <c r="L22" s="114"/>
    </row>
    <row r="23" spans="1:12" x14ac:dyDescent="0.2">
      <c r="A23" s="9" t="s">
        <v>261</v>
      </c>
      <c r="B23" s="10">
        <f>+B5/$B$18</f>
        <v>0.11405151119213233</v>
      </c>
      <c r="C23" s="10">
        <f>+C5/$C$18</f>
        <v>5.6530209352201655E-2</v>
      </c>
      <c r="D23" s="10">
        <f>+D5/$D$18</f>
        <v>5.4782105216053339E-2</v>
      </c>
      <c r="E23" s="10">
        <f>+E5/$E$18</f>
        <v>9.3898143004802453E-2</v>
      </c>
      <c r="F23" s="10">
        <f>+F5/$F$18</f>
        <v>8.1761767477877126E-2</v>
      </c>
      <c r="G23" s="10">
        <f>+G5/$G$18</f>
        <v>6.1479806138511013E-2</v>
      </c>
      <c r="H23" s="10">
        <f>+H5/$H$18</f>
        <v>2.3015045691618111E-2</v>
      </c>
      <c r="I23" s="10">
        <f>+I5/$I$18</f>
        <v>3.4743076745324446E-2</v>
      </c>
      <c r="J23" s="10">
        <f>+J5/$J$18</f>
        <v>0.20795460420073242</v>
      </c>
      <c r="K23" s="10">
        <f>+K5/$K$18</f>
        <v>0.16930133615238221</v>
      </c>
      <c r="L23" s="10">
        <f>+L5/$L$18</f>
        <v>0.10859009847075374</v>
      </c>
    </row>
    <row r="24" spans="1:12" x14ac:dyDescent="0.2">
      <c r="A24" s="11" t="s">
        <v>262</v>
      </c>
      <c r="B24" s="10">
        <f t="shared" ref="B24:B36" si="3">+B6/$B$18</f>
        <v>1.5629207578360848E-2</v>
      </c>
      <c r="C24" s="10">
        <f t="shared" ref="C24:C36" si="4">+C6/$C$18</f>
        <v>0</v>
      </c>
      <c r="D24" s="10">
        <f t="shared" ref="D24:D36" si="5">+D6/$D$18</f>
        <v>1.7150077049380263E-2</v>
      </c>
      <c r="E24" s="10">
        <f t="shared" ref="E24:E36" si="6">+E6/$E$18</f>
        <v>4.7682698614711916E-2</v>
      </c>
      <c r="F24" s="10">
        <f t="shared" ref="F24:F36" si="7">+F6/$F$18</f>
        <v>5.4202182675496945E-2</v>
      </c>
      <c r="G24" s="10">
        <f t="shared" ref="G24:G36" si="8">+G6/$G$18</f>
        <v>6.1979585050372703E-2</v>
      </c>
      <c r="H24" s="10">
        <f t="shared" ref="H24:H36" si="9">+H6/$H$18</f>
        <v>0</v>
      </c>
      <c r="I24" s="10">
        <f t="shared" ref="I24:I36" si="10">+I6/$I$18</f>
        <v>4.9894496808942836E-3</v>
      </c>
      <c r="J24" s="10">
        <f t="shared" ref="J24:J36" si="11">+J6/$J$18</f>
        <v>6.6485712238795154E-3</v>
      </c>
      <c r="K24" s="10">
        <f t="shared" ref="K24:K36" si="12">+K6/$K$18</f>
        <v>4.7034631240386766E-3</v>
      </c>
      <c r="L24" s="10">
        <f t="shared" ref="L24:L36" si="13">+L6/$L$18</f>
        <v>4.3503553336572527E-2</v>
      </c>
    </row>
    <row r="25" spans="1:12" x14ac:dyDescent="0.2">
      <c r="A25" s="11" t="s">
        <v>263</v>
      </c>
      <c r="B25" s="10">
        <f t="shared" si="3"/>
        <v>0.21469749349545086</v>
      </c>
      <c r="C25" s="10">
        <f t="shared" si="4"/>
        <v>6.5888064322185231E-3</v>
      </c>
      <c r="D25" s="10">
        <f t="shared" si="5"/>
        <v>9.6352019098361052E-2</v>
      </c>
      <c r="E25" s="10">
        <f t="shared" si="6"/>
        <v>6.4520764253922266E-2</v>
      </c>
      <c r="F25" s="10">
        <f t="shared" si="7"/>
        <v>6.6723566612178847E-2</v>
      </c>
      <c r="G25" s="10">
        <f t="shared" si="8"/>
        <v>4.4897966793798073E-2</v>
      </c>
      <c r="H25" s="10">
        <f t="shared" si="9"/>
        <v>8.3103918114567479E-2</v>
      </c>
      <c r="I25" s="10">
        <f t="shared" si="10"/>
        <v>0.28649646586570277</v>
      </c>
      <c r="J25" s="10">
        <f t="shared" si="11"/>
        <v>8.843371403949872E-2</v>
      </c>
      <c r="K25" s="10">
        <f t="shared" si="12"/>
        <v>0.18406673322844316</v>
      </c>
      <c r="L25" s="10">
        <f t="shared" si="13"/>
        <v>6.9096652304273193E-3</v>
      </c>
    </row>
    <row r="26" spans="1:12" x14ac:dyDescent="0.2">
      <c r="A26" s="11" t="s">
        <v>264</v>
      </c>
      <c r="B26" s="10">
        <f t="shared" si="3"/>
        <v>0.26158258631615267</v>
      </c>
      <c r="C26" s="10">
        <f t="shared" si="4"/>
        <v>0.10853004782885704</v>
      </c>
      <c r="D26" s="10">
        <f t="shared" si="5"/>
        <v>0.10477215769176922</v>
      </c>
      <c r="E26" s="10">
        <f t="shared" si="6"/>
        <v>0.14989051091224501</v>
      </c>
      <c r="F26" s="10">
        <f t="shared" si="7"/>
        <v>0.16276172572112921</v>
      </c>
      <c r="G26" s="10">
        <f t="shared" si="8"/>
        <v>0.18482811354019124</v>
      </c>
      <c r="H26" s="10">
        <f t="shared" si="9"/>
        <v>1.8918173222835725E-2</v>
      </c>
      <c r="I26" s="10">
        <f t="shared" si="10"/>
        <v>6.4509067674485242E-3</v>
      </c>
      <c r="J26" s="10">
        <f t="shared" si="11"/>
        <v>6.6395337447825609E-2</v>
      </c>
      <c r="K26" s="10">
        <f t="shared" si="12"/>
        <v>0.1274580663237912</v>
      </c>
      <c r="L26" s="10">
        <f t="shared" si="13"/>
        <v>7.5382532924117646E-2</v>
      </c>
    </row>
    <row r="27" spans="1:12" x14ac:dyDescent="0.2">
      <c r="A27" s="11" t="s">
        <v>265</v>
      </c>
      <c r="B27" s="10">
        <f t="shared" si="3"/>
        <v>0</v>
      </c>
      <c r="C27" s="10">
        <f t="shared" si="4"/>
        <v>0</v>
      </c>
      <c r="D27" s="10">
        <f t="shared" si="5"/>
        <v>9.9991119319675123E-2</v>
      </c>
      <c r="E27" s="10">
        <f t="shared" si="6"/>
        <v>0</v>
      </c>
      <c r="F27" s="10">
        <f t="shared" si="7"/>
        <v>0</v>
      </c>
      <c r="G27" s="10">
        <f t="shared" si="8"/>
        <v>0</v>
      </c>
      <c r="H27" s="10">
        <f t="shared" si="9"/>
        <v>0</v>
      </c>
      <c r="I27" s="10">
        <f t="shared" si="10"/>
        <v>0</v>
      </c>
      <c r="J27" s="10">
        <f t="shared" si="11"/>
        <v>0</v>
      </c>
      <c r="K27" s="10">
        <f t="shared" si="12"/>
        <v>0</v>
      </c>
      <c r="L27" s="10">
        <f t="shared" si="13"/>
        <v>0</v>
      </c>
    </row>
    <row r="28" spans="1:12" x14ac:dyDescent="0.2">
      <c r="A28" s="11" t="s">
        <v>266</v>
      </c>
      <c r="B28" s="10">
        <f t="shared" si="3"/>
        <v>0.13526570205286537</v>
      </c>
      <c r="C28" s="10">
        <f t="shared" si="4"/>
        <v>0.1632417286587281</v>
      </c>
      <c r="D28" s="10">
        <f t="shared" si="5"/>
        <v>0.41980636353188061</v>
      </c>
      <c r="E28" s="10">
        <f t="shared" si="6"/>
        <v>0.47683552428699</v>
      </c>
      <c r="F28" s="10">
        <f t="shared" si="7"/>
        <v>0.35694761233385025</v>
      </c>
      <c r="G28" s="10">
        <f t="shared" si="8"/>
        <v>0.34329047710355765</v>
      </c>
      <c r="H28" s="10">
        <f t="shared" si="9"/>
        <v>0.25744579812533824</v>
      </c>
      <c r="I28" s="10">
        <f t="shared" si="10"/>
        <v>0.57804184060559227</v>
      </c>
      <c r="J28" s="10">
        <f t="shared" si="11"/>
        <v>0.29315493301079804</v>
      </c>
      <c r="K28" s="10">
        <f t="shared" si="12"/>
        <v>0.37342658345806701</v>
      </c>
      <c r="L28" s="10">
        <f t="shared" si="13"/>
        <v>0.24444697775470745</v>
      </c>
    </row>
    <row r="29" spans="1:12" x14ac:dyDescent="0.2">
      <c r="A29" s="11" t="s">
        <v>267</v>
      </c>
      <c r="B29" s="10">
        <f t="shared" si="3"/>
        <v>3.8036241464498272E-2</v>
      </c>
      <c r="C29" s="10">
        <f t="shared" si="4"/>
        <v>0</v>
      </c>
      <c r="D29" s="10">
        <f t="shared" si="5"/>
        <v>1.7455739605279911E-2</v>
      </c>
      <c r="E29" s="10">
        <f t="shared" si="6"/>
        <v>5.1514113545206436E-3</v>
      </c>
      <c r="F29" s="10">
        <f t="shared" si="7"/>
        <v>4.4847184513012476E-3</v>
      </c>
      <c r="G29" s="10">
        <f t="shared" si="8"/>
        <v>3.3550182231709921E-3</v>
      </c>
      <c r="H29" s="10">
        <f t="shared" si="9"/>
        <v>0</v>
      </c>
      <c r="I29" s="10">
        <f t="shared" si="10"/>
        <v>3.9783564245269465E-2</v>
      </c>
      <c r="J29" s="10">
        <f t="shared" si="11"/>
        <v>6.7022354674883355E-4</v>
      </c>
      <c r="K29" s="10">
        <f t="shared" si="12"/>
        <v>8.6990720090729268E-3</v>
      </c>
      <c r="L29" s="10">
        <f t="shared" si="13"/>
        <v>0</v>
      </c>
    </row>
    <row r="30" spans="1:12" x14ac:dyDescent="0.2">
      <c r="A30" s="11" t="s">
        <v>268</v>
      </c>
      <c r="B30" s="10">
        <f t="shared" si="3"/>
        <v>0.10959326821813395</v>
      </c>
      <c r="C30" s="10">
        <f t="shared" si="4"/>
        <v>0.61754515923509723</v>
      </c>
      <c r="D30" s="10">
        <f t="shared" si="5"/>
        <v>2.1262158596441821E-3</v>
      </c>
      <c r="E30" s="10">
        <f t="shared" si="6"/>
        <v>7.2180078410258627E-2</v>
      </c>
      <c r="F30" s="10">
        <f t="shared" si="7"/>
        <v>0.19227224700056469</v>
      </c>
      <c r="G30" s="10">
        <f t="shared" si="8"/>
        <v>0.24130610720736864</v>
      </c>
      <c r="H30" s="10">
        <f t="shared" si="9"/>
        <v>0.36961403952934935</v>
      </c>
      <c r="I30" s="10">
        <f t="shared" si="10"/>
        <v>1.8840250178109384E-2</v>
      </c>
      <c r="J30" s="10">
        <f t="shared" si="11"/>
        <v>0.13842129660251701</v>
      </c>
      <c r="K30" s="10">
        <f t="shared" si="12"/>
        <v>8.0971185356514458E-2</v>
      </c>
      <c r="L30" s="10">
        <f t="shared" si="13"/>
        <v>0.38315206022686898</v>
      </c>
    </row>
    <row r="31" spans="1:12" x14ac:dyDescent="0.2">
      <c r="A31" s="12" t="s">
        <v>269</v>
      </c>
      <c r="B31" s="13">
        <f t="shared" si="3"/>
        <v>0.88885601031759431</v>
      </c>
      <c r="C31" s="13">
        <f t="shared" si="4"/>
        <v>0.95243595150710259</v>
      </c>
      <c r="D31" s="13">
        <f t="shared" si="5"/>
        <v>0.81243579737204374</v>
      </c>
      <c r="E31" s="13">
        <f t="shared" si="6"/>
        <v>0.91015913083745092</v>
      </c>
      <c r="F31" s="13">
        <f t="shared" si="7"/>
        <v>0.91915382027239834</v>
      </c>
      <c r="G31" s="13">
        <f t="shared" si="8"/>
        <v>0.94113707405697034</v>
      </c>
      <c r="H31" s="13">
        <f t="shared" si="9"/>
        <v>0.75209697468370895</v>
      </c>
      <c r="I31" s="13">
        <f t="shared" si="10"/>
        <v>0.96934555408834122</v>
      </c>
      <c r="J31" s="13">
        <f t="shared" si="11"/>
        <v>0.80167868007200016</v>
      </c>
      <c r="K31" s="13">
        <f t="shared" si="12"/>
        <v>0.94862643965230964</v>
      </c>
      <c r="L31" s="13">
        <f t="shared" si="13"/>
        <v>0.86198488794344763</v>
      </c>
    </row>
    <row r="32" spans="1:12" x14ac:dyDescent="0.2">
      <c r="A32" s="11" t="s">
        <v>270</v>
      </c>
      <c r="B32" s="10">
        <f t="shared" si="3"/>
        <v>5.4743099728157218E-2</v>
      </c>
      <c r="C32" s="10">
        <f t="shared" si="4"/>
        <v>1.7912624844085106E-2</v>
      </c>
      <c r="D32" s="10">
        <f t="shared" si="5"/>
        <v>9.8898565943091862E-2</v>
      </c>
      <c r="E32" s="10">
        <f t="shared" si="6"/>
        <v>4.6842344754016191E-2</v>
      </c>
      <c r="F32" s="10">
        <f t="shared" si="7"/>
        <v>4.2637793442266703E-2</v>
      </c>
      <c r="G32" s="10">
        <f t="shared" si="8"/>
        <v>3.0841222866329371E-2</v>
      </c>
      <c r="H32" s="10">
        <f t="shared" si="9"/>
        <v>3.1421223074346721E-2</v>
      </c>
      <c r="I32" s="10">
        <f t="shared" si="10"/>
        <v>1.7474887944765225E-3</v>
      </c>
      <c r="J32" s="10">
        <f t="shared" si="11"/>
        <v>0.10741581627303634</v>
      </c>
      <c r="K32" s="10">
        <f t="shared" si="12"/>
        <v>4.349914944340956E-2</v>
      </c>
      <c r="L32" s="10">
        <f t="shared" si="13"/>
        <v>0.10285871765556154</v>
      </c>
    </row>
    <row r="33" spans="1:12" x14ac:dyDescent="0.2">
      <c r="A33" s="11" t="s">
        <v>271</v>
      </c>
      <c r="B33" s="10">
        <f t="shared" si="3"/>
        <v>1.0164847828435226E-2</v>
      </c>
      <c r="C33" s="10">
        <f t="shared" si="4"/>
        <v>4.558413122874398E-3</v>
      </c>
      <c r="D33" s="10">
        <f t="shared" si="5"/>
        <v>1.5484735012703468E-2</v>
      </c>
      <c r="E33" s="10">
        <f t="shared" si="6"/>
        <v>1.5895153651360627E-2</v>
      </c>
      <c r="F33" s="10">
        <f t="shared" si="7"/>
        <v>1.4097034374548409E-2</v>
      </c>
      <c r="G33" s="10">
        <f t="shared" si="8"/>
        <v>1.035221738089682E-2</v>
      </c>
      <c r="H33" s="10">
        <f t="shared" si="9"/>
        <v>6.8678609262254678E-3</v>
      </c>
      <c r="I33" s="10">
        <f t="shared" si="10"/>
        <v>2.8906957117182296E-2</v>
      </c>
      <c r="J33" s="10">
        <f t="shared" si="11"/>
        <v>3.4841247367258084E-2</v>
      </c>
      <c r="K33" s="10">
        <f t="shared" si="12"/>
        <v>1.8245723766825077E-3</v>
      </c>
      <c r="L33" s="10">
        <f t="shared" si="13"/>
        <v>0</v>
      </c>
    </row>
    <row r="34" spans="1:12" x14ac:dyDescent="0.2">
      <c r="A34" s="11" t="s">
        <v>272</v>
      </c>
      <c r="B34" s="10">
        <f t="shared" si="3"/>
        <v>4.6236042125813247E-2</v>
      </c>
      <c r="C34" s="10">
        <f t="shared" si="4"/>
        <v>2.5093010525937959E-2</v>
      </c>
      <c r="D34" s="10">
        <f t="shared" si="5"/>
        <v>7.3180901672160986E-2</v>
      </c>
      <c r="E34" s="10">
        <f t="shared" si="6"/>
        <v>2.7103370757172288E-2</v>
      </c>
      <c r="F34" s="10">
        <f t="shared" si="7"/>
        <v>2.4111351910786599E-2</v>
      </c>
      <c r="G34" s="10">
        <f t="shared" si="8"/>
        <v>1.7669485695803525E-2</v>
      </c>
      <c r="H34" s="10">
        <f t="shared" si="9"/>
        <v>0.20961394131571889</v>
      </c>
      <c r="I34" s="10">
        <f t="shared" si="10"/>
        <v>0</v>
      </c>
      <c r="J34" s="10">
        <f t="shared" si="11"/>
        <v>5.6064256287705463E-2</v>
      </c>
      <c r="K34" s="10">
        <f t="shared" si="12"/>
        <v>6.0498385275981779E-3</v>
      </c>
      <c r="L34" s="10">
        <f t="shared" si="13"/>
        <v>3.5156394400990797E-2</v>
      </c>
    </row>
    <row r="35" spans="1:12" x14ac:dyDescent="0.2">
      <c r="A35" s="12" t="s">
        <v>273</v>
      </c>
      <c r="B35" s="13">
        <f t="shared" si="3"/>
        <v>0.11114398968240569</v>
      </c>
      <c r="C35" s="13">
        <f t="shared" si="4"/>
        <v>4.7564048492897457E-2</v>
      </c>
      <c r="D35" s="13">
        <f t="shared" si="5"/>
        <v>0.18756420262795631</v>
      </c>
      <c r="E35" s="13">
        <f t="shared" si="6"/>
        <v>8.9840869162549103E-2</v>
      </c>
      <c r="F35" s="13">
        <f t="shared" si="7"/>
        <v>8.0846179727601719E-2</v>
      </c>
      <c r="G35" s="13">
        <f t="shared" si="8"/>
        <v>5.886292594302972E-2</v>
      </c>
      <c r="H35" s="13">
        <f t="shared" si="9"/>
        <v>0.24790302531629108</v>
      </c>
      <c r="I35" s="13">
        <f t="shared" si="10"/>
        <v>3.065444591165882E-2</v>
      </c>
      <c r="J35" s="13">
        <f t="shared" si="11"/>
        <v>0.1983213199279999</v>
      </c>
      <c r="K35" s="13">
        <f t="shared" si="12"/>
        <v>5.1373560347690243E-2</v>
      </c>
      <c r="L35" s="13">
        <f t="shared" si="13"/>
        <v>0.13801511205655234</v>
      </c>
    </row>
    <row r="36" spans="1:12" x14ac:dyDescent="0.2">
      <c r="A36" s="14" t="s">
        <v>3</v>
      </c>
      <c r="B36" s="13">
        <f t="shared" si="3"/>
        <v>1</v>
      </c>
      <c r="C36" s="13">
        <f t="shared" si="4"/>
        <v>1</v>
      </c>
      <c r="D36" s="13">
        <f t="shared" si="5"/>
        <v>1</v>
      </c>
      <c r="E36" s="13">
        <f t="shared" si="6"/>
        <v>1</v>
      </c>
      <c r="F36" s="13">
        <f t="shared" si="7"/>
        <v>1</v>
      </c>
      <c r="G36" s="13">
        <f t="shared" si="8"/>
        <v>1</v>
      </c>
      <c r="H36" s="13">
        <f t="shared" si="9"/>
        <v>1</v>
      </c>
      <c r="I36" s="13">
        <f t="shared" si="10"/>
        <v>1</v>
      </c>
      <c r="J36" s="13">
        <f t="shared" si="11"/>
        <v>1</v>
      </c>
      <c r="K36" s="13">
        <f t="shared" si="12"/>
        <v>1</v>
      </c>
      <c r="L36" s="13">
        <f t="shared" si="13"/>
        <v>1</v>
      </c>
    </row>
  </sheetData>
  <mergeCells count="3">
    <mergeCell ref="A1:L1"/>
    <mergeCell ref="A2:L2"/>
    <mergeCell ref="A22:L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55EF3-B813-4441-BC0A-529BE0B5D12B}">
  <dimension ref="A1:F36"/>
  <sheetViews>
    <sheetView workbookViewId="0">
      <selection sqref="A1:F1"/>
    </sheetView>
  </sheetViews>
  <sheetFormatPr baseColWidth="10" defaultRowHeight="12.75" x14ac:dyDescent="0.2"/>
  <cols>
    <col min="1" max="1" width="25.85546875" bestFit="1" customWidth="1"/>
  </cols>
  <sheetData>
    <row r="1" spans="1:6" ht="15" x14ac:dyDescent="0.2">
      <c r="A1" s="115" t="s">
        <v>285</v>
      </c>
      <c r="B1" s="115"/>
      <c r="C1" s="115"/>
      <c r="D1" s="115"/>
      <c r="E1" s="115"/>
      <c r="F1" s="115"/>
    </row>
    <row r="2" spans="1:6" ht="15" x14ac:dyDescent="0.2">
      <c r="A2" s="116" t="s">
        <v>258</v>
      </c>
      <c r="B2" s="116"/>
      <c r="C2" s="116"/>
      <c r="D2" s="116"/>
      <c r="E2" s="116"/>
      <c r="F2" s="116"/>
    </row>
    <row r="3" spans="1:6" x14ac:dyDescent="0.2">
      <c r="A3" s="5" t="s">
        <v>255</v>
      </c>
      <c r="B3" s="6" t="s">
        <v>286</v>
      </c>
      <c r="C3" s="6" t="s">
        <v>112</v>
      </c>
      <c r="D3" s="6" t="s">
        <v>112</v>
      </c>
      <c r="E3" s="6" t="s">
        <v>112</v>
      </c>
      <c r="F3" s="6" t="s">
        <v>122</v>
      </c>
    </row>
    <row r="4" spans="1:6" x14ac:dyDescent="0.2">
      <c r="A4" s="5" t="s">
        <v>256</v>
      </c>
      <c r="B4" s="5" t="s">
        <v>116</v>
      </c>
      <c r="C4" s="5" t="s">
        <v>115</v>
      </c>
      <c r="D4" s="5" t="s">
        <v>117</v>
      </c>
      <c r="E4" s="5" t="s">
        <v>106</v>
      </c>
      <c r="F4" s="5" t="s">
        <v>64</v>
      </c>
    </row>
    <row r="5" spans="1:6" x14ac:dyDescent="0.2">
      <c r="A5" s="21" t="s">
        <v>241</v>
      </c>
      <c r="B5" s="8">
        <v>1085154.5</v>
      </c>
      <c r="C5" s="8">
        <v>1544760</v>
      </c>
      <c r="D5" s="8">
        <v>1544760</v>
      </c>
      <c r="E5" s="8">
        <v>1544760</v>
      </c>
      <c r="F5" s="8">
        <v>618923</v>
      </c>
    </row>
    <row r="6" spans="1:6" x14ac:dyDescent="0.2">
      <c r="A6" s="21" t="s">
        <v>242</v>
      </c>
      <c r="B6" s="8">
        <v>632910.5</v>
      </c>
      <c r="C6" s="8">
        <v>36131</v>
      </c>
      <c r="D6" s="8">
        <v>36131</v>
      </c>
      <c r="E6" s="8">
        <v>36131</v>
      </c>
      <c r="F6" s="8">
        <v>780120</v>
      </c>
    </row>
    <row r="7" spans="1:6" x14ac:dyDescent="0.2">
      <c r="A7" s="21" t="s">
        <v>243</v>
      </c>
      <c r="B7" s="8">
        <v>239351</v>
      </c>
      <c r="C7" s="8">
        <v>396169</v>
      </c>
      <c r="D7" s="8">
        <v>396169</v>
      </c>
      <c r="E7" s="8">
        <v>396169</v>
      </c>
      <c r="F7" s="8">
        <v>53336</v>
      </c>
    </row>
    <row r="8" spans="1:6" x14ac:dyDescent="0.2">
      <c r="A8" s="21" t="s">
        <v>244</v>
      </c>
      <c r="B8" s="8">
        <v>1263633.5</v>
      </c>
      <c r="C8" s="8">
        <v>1111186</v>
      </c>
      <c r="D8" s="8">
        <v>1111186</v>
      </c>
      <c r="E8" s="8">
        <v>1111186</v>
      </c>
      <c r="F8" s="8">
        <v>293029</v>
      </c>
    </row>
    <row r="9" spans="1:6" x14ac:dyDescent="0.2">
      <c r="A9" s="21" t="s">
        <v>245</v>
      </c>
      <c r="B9" s="8">
        <v>90996.5</v>
      </c>
      <c r="C9" s="8">
        <v>154591</v>
      </c>
      <c r="D9" s="8">
        <v>154591</v>
      </c>
      <c r="E9" s="8">
        <v>154591</v>
      </c>
      <c r="F9" s="8">
        <v>8775</v>
      </c>
    </row>
    <row r="10" spans="1:6" x14ac:dyDescent="0.2">
      <c r="A10" s="21" t="s">
        <v>246</v>
      </c>
      <c r="B10" s="8">
        <v>2902450.5</v>
      </c>
      <c r="C10" s="8">
        <v>4157977</v>
      </c>
      <c r="D10" s="8">
        <v>2771985</v>
      </c>
      <c r="E10" s="8">
        <v>1219673</v>
      </c>
      <c r="F10" s="8">
        <v>2334130</v>
      </c>
    </row>
    <row r="11" spans="1:6" x14ac:dyDescent="0.2">
      <c r="A11" s="21" t="s">
        <v>247</v>
      </c>
      <c r="B11" s="8">
        <v>14548.5</v>
      </c>
      <c r="C11" s="8">
        <v>29097</v>
      </c>
      <c r="D11" s="8">
        <v>29097</v>
      </c>
      <c r="E11" s="8">
        <v>29097</v>
      </c>
      <c r="F11" s="8">
        <v>0</v>
      </c>
    </row>
    <row r="12" spans="1:6" x14ac:dyDescent="0.2">
      <c r="A12" s="21" t="s">
        <v>248</v>
      </c>
      <c r="B12" s="8">
        <v>1614807.5</v>
      </c>
      <c r="C12" s="8">
        <v>2291180</v>
      </c>
      <c r="D12" s="8">
        <v>2291180</v>
      </c>
      <c r="E12" s="8">
        <v>2291180</v>
      </c>
      <c r="F12" s="8">
        <v>0</v>
      </c>
    </row>
    <row r="13" spans="1:6" x14ac:dyDescent="0.2">
      <c r="A13" s="16" t="s">
        <v>252</v>
      </c>
      <c r="B13" s="5">
        <f>SUM(B5:B12)</f>
        <v>7843852.5</v>
      </c>
      <c r="C13" s="5">
        <f t="shared" ref="C13:F13" si="0">SUM(C5:C12)</f>
        <v>9721091</v>
      </c>
      <c r="D13" s="5">
        <f t="shared" si="0"/>
        <v>8335099</v>
      </c>
      <c r="E13" s="5">
        <f t="shared" si="0"/>
        <v>6782787</v>
      </c>
      <c r="F13" s="5">
        <f t="shared" si="0"/>
        <v>4088313</v>
      </c>
    </row>
    <row r="14" spans="1:6" x14ac:dyDescent="0.2">
      <c r="A14" s="21" t="s">
        <v>249</v>
      </c>
      <c r="B14" s="8">
        <v>821304.5</v>
      </c>
      <c r="C14" s="8">
        <v>461726</v>
      </c>
      <c r="D14" s="8">
        <v>461726</v>
      </c>
      <c r="E14" s="8">
        <v>461726</v>
      </c>
      <c r="F14" s="8">
        <v>201437</v>
      </c>
    </row>
    <row r="15" spans="1:6" x14ac:dyDescent="0.2">
      <c r="A15" s="21" t="s">
        <v>250</v>
      </c>
      <c r="B15" s="8">
        <v>24964.5</v>
      </c>
      <c r="C15" s="8">
        <v>0</v>
      </c>
      <c r="D15" s="8">
        <v>0</v>
      </c>
      <c r="E15" s="8">
        <v>0</v>
      </c>
      <c r="F15" s="8">
        <v>43745</v>
      </c>
    </row>
    <row r="16" spans="1:6" x14ac:dyDescent="0.2">
      <c r="A16" s="21" t="s">
        <v>251</v>
      </c>
      <c r="B16" s="8">
        <v>363577</v>
      </c>
      <c r="C16" s="8">
        <v>197624</v>
      </c>
      <c r="D16" s="8">
        <v>197264</v>
      </c>
      <c r="E16" s="8">
        <v>197624</v>
      </c>
      <c r="F16" s="8">
        <v>29477</v>
      </c>
    </row>
    <row r="17" spans="1:6" x14ac:dyDescent="0.2">
      <c r="A17" s="16" t="s">
        <v>253</v>
      </c>
      <c r="B17" s="5">
        <f>SUM(B14:B16)</f>
        <v>1209846</v>
      </c>
      <c r="C17" s="5">
        <f t="shared" ref="C17:F17" si="1">SUM(C14:C16)</f>
        <v>659350</v>
      </c>
      <c r="D17" s="5">
        <f t="shared" si="1"/>
        <v>658990</v>
      </c>
      <c r="E17" s="5">
        <f t="shared" si="1"/>
        <v>659350</v>
      </c>
      <c r="F17" s="5">
        <f t="shared" si="1"/>
        <v>274659</v>
      </c>
    </row>
    <row r="18" spans="1:6" x14ac:dyDescent="0.2">
      <c r="A18" s="16" t="s">
        <v>3</v>
      </c>
      <c r="B18" s="5">
        <f>+B13+B17</f>
        <v>9053698.5</v>
      </c>
      <c r="C18" s="5">
        <f t="shared" ref="C18:F18" si="2">+C13+C17</f>
        <v>10380441</v>
      </c>
      <c r="D18" s="5">
        <f t="shared" si="2"/>
        <v>8994089</v>
      </c>
      <c r="E18" s="5">
        <f t="shared" si="2"/>
        <v>7442137</v>
      </c>
      <c r="F18" s="5">
        <f t="shared" si="2"/>
        <v>4362972</v>
      </c>
    </row>
    <row r="19" spans="1:6" x14ac:dyDescent="0.2">
      <c r="A19" s="21" t="s">
        <v>4</v>
      </c>
      <c r="B19" s="8">
        <v>4773</v>
      </c>
      <c r="C19" s="8">
        <v>148</v>
      </c>
      <c r="D19" s="8">
        <v>232</v>
      </c>
      <c r="E19" s="8">
        <v>5955</v>
      </c>
      <c r="F19" s="8">
        <v>226</v>
      </c>
    </row>
    <row r="20" spans="1:6" x14ac:dyDescent="0.2">
      <c r="A20" s="21" t="s">
        <v>5</v>
      </c>
      <c r="B20" s="8">
        <v>19</v>
      </c>
      <c r="C20" s="8">
        <v>1</v>
      </c>
      <c r="D20" s="8">
        <v>4</v>
      </c>
      <c r="E20" s="8">
        <v>3</v>
      </c>
      <c r="F20" s="8">
        <v>1</v>
      </c>
    </row>
    <row r="22" spans="1:6" x14ac:dyDescent="0.2">
      <c r="A22" s="121" t="s">
        <v>260</v>
      </c>
      <c r="B22" s="122"/>
      <c r="C22" s="122"/>
      <c r="D22" s="122"/>
      <c r="E22" s="122"/>
      <c r="F22" s="123"/>
    </row>
    <row r="23" spans="1:6" x14ac:dyDescent="0.2">
      <c r="A23" s="9" t="s">
        <v>261</v>
      </c>
      <c r="B23" s="10">
        <f>+B5/$B$18</f>
        <v>0.11985759190014998</v>
      </c>
      <c r="C23" s="10">
        <f>+C5/$C$18</f>
        <v>0.14881448678336498</v>
      </c>
      <c r="D23" s="10">
        <f>+D5/$D$18</f>
        <v>0.17175280342456029</v>
      </c>
      <c r="E23" s="10">
        <f>+E5/$E$18</f>
        <v>0.20756941185038652</v>
      </c>
      <c r="F23" s="10">
        <f>+F5/$F$18</f>
        <v>0.14185811873191026</v>
      </c>
    </row>
    <row r="24" spans="1:6" x14ac:dyDescent="0.2">
      <c r="A24" s="11" t="s">
        <v>262</v>
      </c>
      <c r="B24" s="10">
        <f t="shared" ref="B24:B36" si="3">+B6/$B$18</f>
        <v>6.9906292991753591E-2</v>
      </c>
      <c r="C24" s="10">
        <f t="shared" ref="C24:C36" si="4">+C6/$C$18</f>
        <v>3.4806806377493983E-3</v>
      </c>
      <c r="D24" s="10">
        <f t="shared" ref="D24:D36" si="5">+D6/$D$18</f>
        <v>4.0171939592770316E-3</v>
      </c>
      <c r="E24" s="10">
        <f t="shared" ref="E24:E36" si="6">+E6/$E$18</f>
        <v>4.8549227191060848E-3</v>
      </c>
      <c r="F24" s="10">
        <f t="shared" ref="F24:F36" si="7">+F6/$F$18</f>
        <v>0.17880472301907965</v>
      </c>
    </row>
    <row r="25" spans="1:6" x14ac:dyDescent="0.2">
      <c r="A25" s="11" t="s">
        <v>263</v>
      </c>
      <c r="B25" s="10">
        <f t="shared" si="3"/>
        <v>2.6436820267429936E-2</v>
      </c>
      <c r="C25" s="10">
        <f t="shared" si="4"/>
        <v>3.8164948868742665E-2</v>
      </c>
      <c r="D25" s="10">
        <f t="shared" si="5"/>
        <v>4.4047707333116227E-2</v>
      </c>
      <c r="E25" s="10">
        <f t="shared" si="6"/>
        <v>5.3233231261397097E-2</v>
      </c>
      <c r="F25" s="10">
        <f t="shared" si="7"/>
        <v>1.2224694543077516E-2</v>
      </c>
    </row>
    <row r="26" spans="1:6" x14ac:dyDescent="0.2">
      <c r="A26" s="11" t="s">
        <v>264</v>
      </c>
      <c r="B26" s="10">
        <f t="shared" si="3"/>
        <v>0.13957097201767873</v>
      </c>
      <c r="C26" s="10">
        <f t="shared" si="4"/>
        <v>0.10704612646033054</v>
      </c>
      <c r="D26" s="10">
        <f t="shared" si="5"/>
        <v>0.12354625354496715</v>
      </c>
      <c r="E26" s="10">
        <f t="shared" si="6"/>
        <v>0.1493100704810997</v>
      </c>
      <c r="F26" s="10">
        <f t="shared" si="7"/>
        <v>6.7162704688455491E-2</v>
      </c>
    </row>
    <row r="27" spans="1:6" x14ac:dyDescent="0.2">
      <c r="A27" s="11" t="s">
        <v>265</v>
      </c>
      <c r="B27" s="10">
        <f t="shared" si="3"/>
        <v>1.0050754396117785E-2</v>
      </c>
      <c r="C27" s="10">
        <f t="shared" si="4"/>
        <v>1.4892527205732396E-2</v>
      </c>
      <c r="D27" s="10">
        <f t="shared" si="5"/>
        <v>1.7188066517909707E-2</v>
      </c>
      <c r="E27" s="10">
        <f t="shared" si="6"/>
        <v>2.0772393735831524E-2</v>
      </c>
      <c r="F27" s="10">
        <f t="shared" si="7"/>
        <v>2.0112437118551298E-3</v>
      </c>
    </row>
    <row r="28" spans="1:6" x14ac:dyDescent="0.2">
      <c r="A28" s="11" t="s">
        <v>266</v>
      </c>
      <c r="B28" s="10">
        <f t="shared" si="3"/>
        <v>0.32058174899462361</v>
      </c>
      <c r="C28" s="10">
        <f t="shared" si="4"/>
        <v>0.40055880092184909</v>
      </c>
      <c r="D28" s="10">
        <f t="shared" si="5"/>
        <v>0.30820075273882658</v>
      </c>
      <c r="E28" s="10">
        <f t="shared" si="6"/>
        <v>0.16388746941906607</v>
      </c>
      <c r="F28" s="10">
        <f t="shared" si="7"/>
        <v>0.53498624332221245</v>
      </c>
    </row>
    <row r="29" spans="1:6" x14ac:dyDescent="0.2">
      <c r="A29" s="11" t="s">
        <v>267</v>
      </c>
      <c r="B29" s="10">
        <f t="shared" si="3"/>
        <v>1.6069123574194567E-3</v>
      </c>
      <c r="C29" s="10">
        <f t="shared" si="4"/>
        <v>2.8030601012037928E-3</v>
      </c>
      <c r="D29" s="10">
        <f t="shared" si="5"/>
        <v>3.2351247580494256E-3</v>
      </c>
      <c r="E29" s="10">
        <f t="shared" si="6"/>
        <v>3.9097640906099957E-3</v>
      </c>
      <c r="F29" s="10">
        <f t="shared" si="7"/>
        <v>0</v>
      </c>
    </row>
    <row r="30" spans="1:6" x14ac:dyDescent="0.2">
      <c r="A30" s="11" t="s">
        <v>268</v>
      </c>
      <c r="B30" s="10">
        <f t="shared" si="3"/>
        <v>0.17835887731406122</v>
      </c>
      <c r="C30" s="10">
        <f t="shared" si="4"/>
        <v>0.2207208730341996</v>
      </c>
      <c r="D30" s="10">
        <f t="shared" si="5"/>
        <v>0.25474286500834048</v>
      </c>
      <c r="E30" s="10">
        <f t="shared" si="6"/>
        <v>0.30786587239659791</v>
      </c>
      <c r="F30" s="10">
        <f t="shared" si="7"/>
        <v>0</v>
      </c>
    </row>
    <row r="31" spans="1:6" x14ac:dyDescent="0.2">
      <c r="A31" s="12" t="s">
        <v>269</v>
      </c>
      <c r="B31" s="13">
        <f t="shared" si="3"/>
        <v>0.86636997023923423</v>
      </c>
      <c r="C31" s="13">
        <f t="shared" si="4"/>
        <v>0.93648150401317243</v>
      </c>
      <c r="D31" s="13">
        <f t="shared" si="5"/>
        <v>0.92673076728504689</v>
      </c>
      <c r="E31" s="13">
        <f t="shared" si="6"/>
        <v>0.91140313595409495</v>
      </c>
      <c r="F31" s="13">
        <f t="shared" si="7"/>
        <v>0.93704772801659053</v>
      </c>
    </row>
    <row r="32" spans="1:6" x14ac:dyDescent="0.2">
      <c r="A32" s="11" t="s">
        <v>270</v>
      </c>
      <c r="B32" s="10">
        <f t="shared" si="3"/>
        <v>9.0714805667540171E-2</v>
      </c>
      <c r="C32" s="10">
        <f t="shared" si="4"/>
        <v>4.4480383829550212E-2</v>
      </c>
      <c r="D32" s="10">
        <f t="shared" si="5"/>
        <v>5.1336605630653641E-2</v>
      </c>
      <c r="E32" s="10">
        <f t="shared" si="6"/>
        <v>6.2042125803381476E-2</v>
      </c>
      <c r="F32" s="10">
        <f t="shared" si="7"/>
        <v>4.6169675166377412E-2</v>
      </c>
    </row>
    <row r="33" spans="1:6" x14ac:dyDescent="0.2">
      <c r="A33" s="11" t="s">
        <v>271</v>
      </c>
      <c r="B33" s="10">
        <f t="shared" si="3"/>
        <v>2.7573814171081576E-3</v>
      </c>
      <c r="C33" s="10">
        <f t="shared" si="4"/>
        <v>0</v>
      </c>
      <c r="D33" s="10">
        <f t="shared" si="5"/>
        <v>0</v>
      </c>
      <c r="E33" s="10">
        <f t="shared" si="6"/>
        <v>0</v>
      </c>
      <c r="F33" s="10">
        <f t="shared" si="7"/>
        <v>1.0026422356137056E-2</v>
      </c>
    </row>
    <row r="34" spans="1:6" x14ac:dyDescent="0.2">
      <c r="A34" s="11" t="s">
        <v>272</v>
      </c>
      <c r="B34" s="10">
        <f t="shared" si="3"/>
        <v>4.015784267611739E-2</v>
      </c>
      <c r="C34" s="10">
        <f t="shared" si="4"/>
        <v>1.9038112157277326E-2</v>
      </c>
      <c r="D34" s="10">
        <f t="shared" si="5"/>
        <v>2.1932627084299477E-2</v>
      </c>
      <c r="E34" s="10">
        <f t="shared" si="6"/>
        <v>2.6554738242523621E-2</v>
      </c>
      <c r="F34" s="10">
        <f t="shared" si="7"/>
        <v>6.7561744608950047E-3</v>
      </c>
    </row>
    <row r="35" spans="1:6" x14ac:dyDescent="0.2">
      <c r="A35" s="12" t="s">
        <v>273</v>
      </c>
      <c r="B35" s="13">
        <f t="shared" si="3"/>
        <v>0.13363002976076571</v>
      </c>
      <c r="C35" s="13">
        <f t="shared" si="4"/>
        <v>6.3518495986827531E-2</v>
      </c>
      <c r="D35" s="13">
        <f t="shared" si="5"/>
        <v>7.3269232714953114E-2</v>
      </c>
      <c r="E35" s="13">
        <f t="shared" si="6"/>
        <v>8.8596864045905097E-2</v>
      </c>
      <c r="F35" s="13">
        <f t="shared" si="7"/>
        <v>6.2952271983409469E-2</v>
      </c>
    </row>
    <row r="36" spans="1:6" x14ac:dyDescent="0.2">
      <c r="A36" s="14" t="s">
        <v>3</v>
      </c>
      <c r="B36" s="13">
        <f t="shared" si="3"/>
        <v>1</v>
      </c>
      <c r="C36" s="13">
        <f t="shared" si="4"/>
        <v>1</v>
      </c>
      <c r="D36" s="13">
        <f t="shared" si="5"/>
        <v>1</v>
      </c>
      <c r="E36" s="13">
        <f t="shared" si="6"/>
        <v>1</v>
      </c>
      <c r="F36" s="13">
        <f t="shared" si="7"/>
        <v>1</v>
      </c>
    </row>
  </sheetData>
  <mergeCells count="3">
    <mergeCell ref="A1:F1"/>
    <mergeCell ref="A2:F2"/>
    <mergeCell ref="A22:F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80FAE-B0D6-465E-BD3C-A7281C5EE2E0}">
  <dimension ref="A1:AC36"/>
  <sheetViews>
    <sheetView workbookViewId="0">
      <selection sqref="A1:AC1"/>
    </sheetView>
  </sheetViews>
  <sheetFormatPr baseColWidth="10" defaultRowHeight="12.75" x14ac:dyDescent="0.2"/>
  <cols>
    <col min="1" max="1" width="25.85546875" style="2" bestFit="1" customWidth="1"/>
  </cols>
  <sheetData>
    <row r="1" spans="1:29" ht="15" x14ac:dyDescent="0.2">
      <c r="A1" s="115" t="s">
        <v>287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row>
    <row r="2" spans="1:29" ht="15" x14ac:dyDescent="0.2">
      <c r="A2" s="116" t="s">
        <v>258</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row>
    <row r="3" spans="1:29" ht="63.75" x14ac:dyDescent="0.2">
      <c r="A3" s="5" t="s">
        <v>255</v>
      </c>
      <c r="B3" s="6" t="s">
        <v>288</v>
      </c>
      <c r="C3" s="6" t="s">
        <v>97</v>
      </c>
      <c r="D3" s="6" t="s">
        <v>289</v>
      </c>
      <c r="E3" s="6" t="s">
        <v>290</v>
      </c>
      <c r="F3" s="6" t="s">
        <v>291</v>
      </c>
      <c r="G3" s="6" t="s">
        <v>184</v>
      </c>
      <c r="H3" s="6" t="s">
        <v>182</v>
      </c>
      <c r="I3" s="6" t="s">
        <v>184</v>
      </c>
      <c r="J3" s="6" t="s">
        <v>100</v>
      </c>
      <c r="K3" s="6" t="s">
        <v>292</v>
      </c>
      <c r="L3" s="6" t="s">
        <v>293</v>
      </c>
      <c r="M3" s="6" t="s">
        <v>294</v>
      </c>
      <c r="N3" s="6" t="s">
        <v>295</v>
      </c>
      <c r="O3" s="6" t="s">
        <v>296</v>
      </c>
      <c r="P3" s="6" t="s">
        <v>297</v>
      </c>
      <c r="Q3" s="6" t="s">
        <v>83</v>
      </c>
      <c r="R3" s="6" t="s">
        <v>79</v>
      </c>
      <c r="S3" s="6" t="s">
        <v>103</v>
      </c>
      <c r="T3" s="6" t="s">
        <v>83</v>
      </c>
      <c r="U3" s="6" t="s">
        <v>184</v>
      </c>
      <c r="V3" s="6" t="s">
        <v>184</v>
      </c>
      <c r="W3" s="6" t="s">
        <v>103</v>
      </c>
      <c r="X3" s="6" t="s">
        <v>298</v>
      </c>
      <c r="Y3" s="6" t="s">
        <v>184</v>
      </c>
      <c r="Z3" s="6" t="s">
        <v>299</v>
      </c>
      <c r="AA3" s="6" t="s">
        <v>300</v>
      </c>
      <c r="AB3" s="6" t="s">
        <v>79</v>
      </c>
      <c r="AC3" s="6" t="s">
        <v>301</v>
      </c>
    </row>
    <row r="4" spans="1:29" x14ac:dyDescent="0.2">
      <c r="A4" s="5" t="s">
        <v>256</v>
      </c>
      <c r="B4" s="5" t="s">
        <v>109</v>
      </c>
      <c r="C4" s="5" t="s">
        <v>98</v>
      </c>
      <c r="D4" s="5" t="s">
        <v>67</v>
      </c>
      <c r="E4" s="5" t="s">
        <v>116</v>
      </c>
      <c r="F4" s="5" t="s">
        <v>119</v>
      </c>
      <c r="G4" s="5" t="s">
        <v>189</v>
      </c>
      <c r="H4" s="5" t="s">
        <v>183</v>
      </c>
      <c r="I4" s="5" t="s">
        <v>186</v>
      </c>
      <c r="J4" s="5" t="s">
        <v>62</v>
      </c>
      <c r="K4" s="5" t="s">
        <v>48</v>
      </c>
      <c r="L4" s="5" t="s">
        <v>8</v>
      </c>
      <c r="M4" s="5" t="s">
        <v>21</v>
      </c>
      <c r="N4" s="5" t="s">
        <v>25</v>
      </c>
      <c r="O4" s="5" t="s">
        <v>111</v>
      </c>
      <c r="P4" s="5" t="s">
        <v>125</v>
      </c>
      <c r="Q4" s="5" t="s">
        <v>86</v>
      </c>
      <c r="R4" s="5" t="s">
        <v>81</v>
      </c>
      <c r="S4" s="5" t="s">
        <v>107</v>
      </c>
      <c r="T4" s="5" t="s">
        <v>85</v>
      </c>
      <c r="U4" s="5" t="s">
        <v>190</v>
      </c>
      <c r="V4" s="5" t="s">
        <v>187</v>
      </c>
      <c r="W4" s="5" t="s">
        <v>105</v>
      </c>
      <c r="X4" s="5" t="s">
        <v>106</v>
      </c>
      <c r="Y4" s="5" t="s">
        <v>188</v>
      </c>
      <c r="Z4" s="5" t="s">
        <v>35</v>
      </c>
      <c r="AA4" s="5" t="s">
        <v>89</v>
      </c>
      <c r="AB4" s="5" t="s">
        <v>82</v>
      </c>
      <c r="AC4" s="5" t="s">
        <v>64</v>
      </c>
    </row>
    <row r="5" spans="1:29" x14ac:dyDescent="0.2">
      <c r="A5" s="7" t="s">
        <v>241</v>
      </c>
      <c r="B5" s="8">
        <v>2800531.5</v>
      </c>
      <c r="C5" s="8">
        <v>493625</v>
      </c>
      <c r="D5" s="8">
        <v>641089.16666666663</v>
      </c>
      <c r="E5" s="8">
        <v>1899525</v>
      </c>
      <c r="F5" s="8">
        <v>758109.33333333337</v>
      </c>
      <c r="G5" s="8">
        <v>2136883</v>
      </c>
      <c r="H5" s="8">
        <v>4380746</v>
      </c>
      <c r="I5" s="8">
        <v>2785014</v>
      </c>
      <c r="J5" s="8">
        <v>3054937</v>
      </c>
      <c r="K5" s="8">
        <v>87251</v>
      </c>
      <c r="L5" s="8">
        <v>414934.33333333331</v>
      </c>
      <c r="M5" s="8">
        <v>592113.66666666663</v>
      </c>
      <c r="N5" s="8">
        <v>349674</v>
      </c>
      <c r="O5" s="8">
        <v>167086.5</v>
      </c>
      <c r="P5" s="8">
        <v>379635.33333333331</v>
      </c>
      <c r="Q5" s="8">
        <v>8521221</v>
      </c>
      <c r="R5" s="8">
        <v>367123</v>
      </c>
      <c r="S5" s="8">
        <v>6059971</v>
      </c>
      <c r="T5" s="8">
        <v>7238327</v>
      </c>
      <c r="U5" s="8">
        <v>2117621</v>
      </c>
      <c r="V5" s="8">
        <v>3360669</v>
      </c>
      <c r="W5" s="8">
        <v>249693</v>
      </c>
      <c r="X5" s="8">
        <v>875663</v>
      </c>
      <c r="Y5" s="8">
        <v>4038947</v>
      </c>
      <c r="Z5" s="8">
        <v>51837</v>
      </c>
      <c r="AA5" s="8">
        <v>308757</v>
      </c>
      <c r="AB5" s="8">
        <v>151000</v>
      </c>
      <c r="AC5" s="8">
        <v>640652.75</v>
      </c>
    </row>
    <row r="6" spans="1:29" x14ac:dyDescent="0.2">
      <c r="A6" s="7" t="s">
        <v>242</v>
      </c>
      <c r="B6" s="8">
        <v>1087583</v>
      </c>
      <c r="C6" s="8">
        <v>1701209</v>
      </c>
      <c r="D6" s="8">
        <v>387458</v>
      </c>
      <c r="E6" s="8">
        <v>1146479.5</v>
      </c>
      <c r="F6" s="8">
        <v>254971.33333333334</v>
      </c>
      <c r="G6" s="8">
        <v>361044</v>
      </c>
      <c r="H6" s="8">
        <v>1342643</v>
      </c>
      <c r="I6" s="8">
        <v>484677</v>
      </c>
      <c r="J6" s="8">
        <v>377670</v>
      </c>
      <c r="K6" s="8">
        <v>85601</v>
      </c>
      <c r="L6" s="8">
        <v>297229.16666666669</v>
      </c>
      <c r="M6" s="8">
        <v>320396.66666666669</v>
      </c>
      <c r="N6" s="8">
        <v>290418.5</v>
      </c>
      <c r="O6" s="8">
        <v>46914.5</v>
      </c>
      <c r="P6" s="8">
        <v>201917</v>
      </c>
      <c r="Q6" s="8">
        <v>0</v>
      </c>
      <c r="R6" s="8">
        <v>302779</v>
      </c>
      <c r="S6" s="8">
        <v>3060973</v>
      </c>
      <c r="T6" s="8">
        <v>0</v>
      </c>
      <c r="U6" s="8">
        <v>1046137</v>
      </c>
      <c r="V6" s="8">
        <v>579498</v>
      </c>
      <c r="W6" s="8">
        <v>267927</v>
      </c>
      <c r="X6" s="8">
        <v>634507</v>
      </c>
      <c r="Y6" s="8">
        <v>1788289</v>
      </c>
      <c r="Z6" s="8">
        <v>374554</v>
      </c>
      <c r="AA6" s="8">
        <v>106310.5</v>
      </c>
      <c r="AB6" s="8">
        <v>153594</v>
      </c>
      <c r="AC6" s="8">
        <v>195650</v>
      </c>
    </row>
    <row r="7" spans="1:29" x14ac:dyDescent="0.2">
      <c r="A7" s="7" t="s">
        <v>243</v>
      </c>
      <c r="B7" s="8">
        <v>315122.5</v>
      </c>
      <c r="C7" s="8">
        <v>34992</v>
      </c>
      <c r="D7" s="8">
        <v>410342.16666666669</v>
      </c>
      <c r="E7" s="8">
        <v>221359.5</v>
      </c>
      <c r="F7" s="8">
        <v>216889.33333333334</v>
      </c>
      <c r="G7" s="8">
        <v>615014</v>
      </c>
      <c r="H7" s="8">
        <v>88523</v>
      </c>
      <c r="I7" s="8">
        <v>615014</v>
      </c>
      <c r="J7" s="8">
        <v>667703</v>
      </c>
      <c r="K7" s="8">
        <v>100737.66666666667</v>
      </c>
      <c r="L7" s="8">
        <v>111604.5</v>
      </c>
      <c r="M7" s="8">
        <v>95191</v>
      </c>
      <c r="N7" s="8">
        <v>163542.5</v>
      </c>
      <c r="O7" s="8">
        <v>23989.5</v>
      </c>
      <c r="P7" s="8">
        <v>52571.333333333336</v>
      </c>
      <c r="Q7" s="8">
        <v>3996873</v>
      </c>
      <c r="R7" s="8">
        <v>97753</v>
      </c>
      <c r="S7" s="8">
        <v>1686885</v>
      </c>
      <c r="T7" s="8">
        <v>2737282</v>
      </c>
      <c r="U7" s="8">
        <v>615014</v>
      </c>
      <c r="V7" s="8">
        <v>515014</v>
      </c>
      <c r="W7" s="8">
        <v>454332</v>
      </c>
      <c r="X7" s="8">
        <v>740523</v>
      </c>
      <c r="Y7" s="8">
        <v>615014</v>
      </c>
      <c r="Z7" s="8">
        <v>258710</v>
      </c>
      <c r="AA7" s="8">
        <v>56474</v>
      </c>
      <c r="AB7" s="8">
        <v>56307</v>
      </c>
      <c r="AC7" s="8">
        <v>229698.75</v>
      </c>
    </row>
    <row r="8" spans="1:29" x14ac:dyDescent="0.2">
      <c r="A8" s="7" t="s">
        <v>244</v>
      </c>
      <c r="B8" s="8">
        <v>4694152</v>
      </c>
      <c r="C8" s="8">
        <v>1215942</v>
      </c>
      <c r="D8" s="8">
        <v>1334177.8333333333</v>
      </c>
      <c r="E8" s="8">
        <v>2531919.5</v>
      </c>
      <c r="F8" s="8">
        <v>1891604.6666666667</v>
      </c>
      <c r="G8" s="8">
        <v>2435392</v>
      </c>
      <c r="H8" s="8">
        <v>3673762</v>
      </c>
      <c r="I8" s="8">
        <v>646806</v>
      </c>
      <c r="J8" s="8">
        <v>1313577</v>
      </c>
      <c r="K8" s="8">
        <v>130511</v>
      </c>
      <c r="L8" s="8">
        <v>554730.66666666663</v>
      </c>
      <c r="M8" s="8">
        <v>333685.66666666669</v>
      </c>
      <c r="N8" s="8">
        <v>370491.5</v>
      </c>
      <c r="O8" s="8">
        <v>56537.5</v>
      </c>
      <c r="P8" s="8">
        <v>263751</v>
      </c>
      <c r="Q8" s="8">
        <v>6592350</v>
      </c>
      <c r="R8" s="8">
        <v>88417</v>
      </c>
      <c r="S8" s="8">
        <v>2916821</v>
      </c>
      <c r="T8" s="8">
        <v>1883232</v>
      </c>
      <c r="U8" s="8">
        <v>5276684</v>
      </c>
      <c r="V8" s="8">
        <v>0</v>
      </c>
      <c r="W8" s="8">
        <v>566499</v>
      </c>
      <c r="X8" s="8">
        <v>389773</v>
      </c>
      <c r="Y8" s="8">
        <v>8117975</v>
      </c>
      <c r="Z8" s="8">
        <v>287683.5</v>
      </c>
      <c r="AA8" s="8">
        <v>276892.25</v>
      </c>
      <c r="AB8" s="8">
        <v>400361</v>
      </c>
      <c r="AC8" s="8">
        <v>372063.75</v>
      </c>
    </row>
    <row r="9" spans="1:29" x14ac:dyDescent="0.2">
      <c r="A9" s="7" t="s">
        <v>245</v>
      </c>
      <c r="B9" s="8">
        <v>34580</v>
      </c>
      <c r="C9" s="8">
        <v>0</v>
      </c>
      <c r="D9" s="8">
        <v>0</v>
      </c>
      <c r="E9" s="8">
        <v>44495</v>
      </c>
      <c r="F9" s="8">
        <v>23053.333333333332</v>
      </c>
      <c r="G9" s="8">
        <v>138321</v>
      </c>
      <c r="H9" s="8">
        <v>0</v>
      </c>
      <c r="I9" s="8">
        <v>138321</v>
      </c>
      <c r="J9" s="8">
        <v>0</v>
      </c>
      <c r="K9" s="8">
        <v>56339.666666666664</v>
      </c>
      <c r="L9" s="8">
        <v>19233.333333333332</v>
      </c>
      <c r="M9" s="8">
        <v>62073.555555555555</v>
      </c>
      <c r="N9" s="8">
        <v>205</v>
      </c>
      <c r="O9" s="8">
        <v>41300.5</v>
      </c>
      <c r="P9" s="8">
        <v>17792.166666666668</v>
      </c>
      <c r="Q9" s="8">
        <v>293805</v>
      </c>
      <c r="R9" s="8">
        <v>0</v>
      </c>
      <c r="S9" s="8">
        <v>0</v>
      </c>
      <c r="T9" s="8">
        <v>250789</v>
      </c>
      <c r="U9" s="8">
        <v>69160</v>
      </c>
      <c r="V9" s="8">
        <v>87481</v>
      </c>
      <c r="W9" s="8">
        <v>0</v>
      </c>
      <c r="X9" s="8">
        <v>16952</v>
      </c>
      <c r="Y9" s="8">
        <v>69160</v>
      </c>
      <c r="Z9" s="8">
        <v>0</v>
      </c>
      <c r="AA9" s="8">
        <v>5339.25</v>
      </c>
      <c r="AB9" s="8">
        <v>0</v>
      </c>
      <c r="AC9" s="8">
        <v>8744.5</v>
      </c>
    </row>
    <row r="10" spans="1:29" x14ac:dyDescent="0.2">
      <c r="A10" s="7" t="s">
        <v>246</v>
      </c>
      <c r="B10" s="8">
        <v>2337388</v>
      </c>
      <c r="C10" s="8">
        <v>3363974</v>
      </c>
      <c r="D10" s="8">
        <v>951246</v>
      </c>
      <c r="E10" s="8">
        <v>940634</v>
      </c>
      <c r="F10" s="8">
        <v>1194297.3333333333</v>
      </c>
      <c r="G10" s="8">
        <v>1800000</v>
      </c>
      <c r="H10" s="8">
        <v>3671655</v>
      </c>
      <c r="I10" s="8">
        <v>6000000</v>
      </c>
      <c r="J10" s="8">
        <v>3233928</v>
      </c>
      <c r="K10" s="8">
        <v>321643</v>
      </c>
      <c r="L10" s="8">
        <v>795712.5</v>
      </c>
      <c r="M10" s="8">
        <v>708112.88888888888</v>
      </c>
      <c r="N10" s="8">
        <v>794876</v>
      </c>
      <c r="O10" s="8">
        <v>802164.5</v>
      </c>
      <c r="P10" s="8">
        <v>980245</v>
      </c>
      <c r="Q10" s="8">
        <v>4186429</v>
      </c>
      <c r="R10" s="8">
        <v>3836652</v>
      </c>
      <c r="S10" s="8">
        <v>667233</v>
      </c>
      <c r="T10" s="8">
        <v>2041880</v>
      </c>
      <c r="U10" s="8">
        <v>3250000</v>
      </c>
      <c r="V10" s="8">
        <v>7000000</v>
      </c>
      <c r="W10" s="8">
        <v>499860</v>
      </c>
      <c r="X10" s="8">
        <v>1682858</v>
      </c>
      <c r="Y10" s="8">
        <v>5750000</v>
      </c>
      <c r="Z10" s="8">
        <v>807773</v>
      </c>
      <c r="AA10" s="8">
        <v>719173.25</v>
      </c>
      <c r="AB10" s="8">
        <v>639568</v>
      </c>
      <c r="AC10" s="8">
        <v>828619</v>
      </c>
    </row>
    <row r="11" spans="1:29" x14ac:dyDescent="0.2">
      <c r="A11" s="7" t="s">
        <v>247</v>
      </c>
      <c r="B11" s="8">
        <v>243600</v>
      </c>
      <c r="C11" s="8">
        <v>513136</v>
      </c>
      <c r="D11" s="8">
        <v>173042.83333333334</v>
      </c>
      <c r="E11" s="8">
        <v>1096626</v>
      </c>
      <c r="F11" s="8">
        <v>0</v>
      </c>
      <c r="G11" s="8">
        <v>0</v>
      </c>
      <c r="H11" s="8">
        <v>536510</v>
      </c>
      <c r="I11" s="8">
        <v>0</v>
      </c>
      <c r="J11" s="8">
        <v>656632</v>
      </c>
      <c r="K11" s="8">
        <v>0</v>
      </c>
      <c r="L11" s="8">
        <v>5090</v>
      </c>
      <c r="M11" s="8">
        <v>10663</v>
      </c>
      <c r="N11" s="8">
        <v>0</v>
      </c>
      <c r="O11" s="8">
        <v>15270</v>
      </c>
      <c r="P11" s="8">
        <v>40389.833333333336</v>
      </c>
      <c r="Q11" s="8">
        <v>8332874</v>
      </c>
      <c r="R11" s="8">
        <v>0</v>
      </c>
      <c r="S11" s="8">
        <v>35213</v>
      </c>
      <c r="T11" s="8">
        <v>7428021</v>
      </c>
      <c r="U11" s="8">
        <v>0</v>
      </c>
      <c r="V11" s="8">
        <v>0</v>
      </c>
      <c r="W11" s="8">
        <v>2333</v>
      </c>
      <c r="X11" s="8">
        <v>613338.5</v>
      </c>
      <c r="Y11" s="8">
        <v>0</v>
      </c>
      <c r="Z11" s="8">
        <v>0</v>
      </c>
      <c r="AA11" s="8">
        <v>6260</v>
      </c>
      <c r="AB11" s="8">
        <v>0</v>
      </c>
      <c r="AC11" s="8">
        <v>65712.25</v>
      </c>
    </row>
    <row r="12" spans="1:29" x14ac:dyDescent="0.2">
      <c r="A12" s="7" t="s">
        <v>248</v>
      </c>
      <c r="B12" s="8">
        <v>6587366.5</v>
      </c>
      <c r="C12" s="8">
        <v>0</v>
      </c>
      <c r="D12" s="8">
        <v>472395.33333333331</v>
      </c>
      <c r="E12" s="8">
        <v>0</v>
      </c>
      <c r="F12" s="8">
        <v>1455871.3333333333</v>
      </c>
      <c r="G12" s="8">
        <v>3044241</v>
      </c>
      <c r="H12" s="8">
        <v>0</v>
      </c>
      <c r="I12" s="8">
        <v>4870785</v>
      </c>
      <c r="J12" s="8">
        <v>0</v>
      </c>
      <c r="K12" s="8">
        <v>0</v>
      </c>
      <c r="L12" s="8">
        <v>40345</v>
      </c>
      <c r="M12" s="8">
        <v>33700.111111111109</v>
      </c>
      <c r="N12" s="8">
        <v>0</v>
      </c>
      <c r="O12" s="8">
        <v>0</v>
      </c>
      <c r="P12" s="8">
        <v>1136.6666666666667</v>
      </c>
      <c r="Q12" s="8">
        <v>11422081</v>
      </c>
      <c r="R12" s="8">
        <v>0</v>
      </c>
      <c r="S12" s="8">
        <v>390707</v>
      </c>
      <c r="T12" s="8">
        <v>10108250</v>
      </c>
      <c r="U12" s="8">
        <v>10147468</v>
      </c>
      <c r="V12" s="8">
        <v>10559967</v>
      </c>
      <c r="W12" s="8">
        <v>1692</v>
      </c>
      <c r="X12" s="8">
        <v>55910</v>
      </c>
      <c r="Y12" s="8">
        <v>18265443</v>
      </c>
      <c r="Z12" s="8">
        <v>0</v>
      </c>
      <c r="AA12" s="8">
        <v>0</v>
      </c>
      <c r="AB12" s="8">
        <v>0</v>
      </c>
      <c r="AC12" s="8">
        <v>195712</v>
      </c>
    </row>
    <row r="13" spans="1:29" x14ac:dyDescent="0.2">
      <c r="A13" s="16" t="s">
        <v>252</v>
      </c>
      <c r="B13" s="16">
        <f>SUM(B5:B12)</f>
        <v>18100323.5</v>
      </c>
      <c r="C13" s="16">
        <f t="shared" ref="C13:AC13" si="0">SUM(C5:C12)</f>
        <v>7322878</v>
      </c>
      <c r="D13" s="16">
        <f t="shared" si="0"/>
        <v>4369751.333333333</v>
      </c>
      <c r="E13" s="16">
        <f t="shared" si="0"/>
        <v>7881038.5</v>
      </c>
      <c r="F13" s="16">
        <f t="shared" si="0"/>
        <v>5794796.666666667</v>
      </c>
      <c r="G13" s="16">
        <f t="shared" si="0"/>
        <v>10530895</v>
      </c>
      <c r="H13" s="16">
        <f t="shared" si="0"/>
        <v>13693839</v>
      </c>
      <c r="I13" s="16">
        <f t="shared" si="0"/>
        <v>15540617</v>
      </c>
      <c r="J13" s="16">
        <f t="shared" si="0"/>
        <v>9304447</v>
      </c>
      <c r="K13" s="16">
        <f t="shared" si="0"/>
        <v>782083.33333333337</v>
      </c>
      <c r="L13" s="16">
        <f t="shared" si="0"/>
        <v>2238879.5</v>
      </c>
      <c r="M13" s="16">
        <f t="shared" si="0"/>
        <v>2155936.5555555555</v>
      </c>
      <c r="N13" s="16">
        <f t="shared" si="0"/>
        <v>1969207.5</v>
      </c>
      <c r="O13" s="16">
        <f t="shared" si="0"/>
        <v>1153263</v>
      </c>
      <c r="P13" s="16">
        <f t="shared" si="0"/>
        <v>1937438.3333333333</v>
      </c>
      <c r="Q13" s="16">
        <f t="shared" si="0"/>
        <v>43345633</v>
      </c>
      <c r="R13" s="16">
        <f t="shared" si="0"/>
        <v>4692724</v>
      </c>
      <c r="S13" s="16">
        <f t="shared" si="0"/>
        <v>14817803</v>
      </c>
      <c r="T13" s="16">
        <f t="shared" si="0"/>
        <v>31687781</v>
      </c>
      <c r="U13" s="16">
        <f t="shared" si="0"/>
        <v>22522084</v>
      </c>
      <c r="V13" s="16">
        <f t="shared" si="0"/>
        <v>22102629</v>
      </c>
      <c r="W13" s="16">
        <f t="shared" si="0"/>
        <v>2042336</v>
      </c>
      <c r="X13" s="16">
        <f t="shared" si="0"/>
        <v>5009524.5</v>
      </c>
      <c r="Y13" s="16">
        <f t="shared" si="0"/>
        <v>38644828</v>
      </c>
      <c r="Z13" s="16">
        <f t="shared" si="0"/>
        <v>1780557.5</v>
      </c>
      <c r="AA13" s="16">
        <f t="shared" si="0"/>
        <v>1479206.25</v>
      </c>
      <c r="AB13" s="16">
        <f t="shared" si="0"/>
        <v>1400830</v>
      </c>
      <c r="AC13" s="16">
        <f t="shared" si="0"/>
        <v>2536853</v>
      </c>
    </row>
    <row r="14" spans="1:29" x14ac:dyDescent="0.2">
      <c r="A14" s="7" t="s">
        <v>249</v>
      </c>
      <c r="B14" s="8">
        <v>1001216.5</v>
      </c>
      <c r="C14" s="8">
        <v>1100000</v>
      </c>
      <c r="D14" s="8">
        <v>662851.5</v>
      </c>
      <c r="E14" s="8">
        <v>1463683.5</v>
      </c>
      <c r="F14" s="8">
        <v>298494.33333333331</v>
      </c>
      <c r="G14" s="8">
        <v>137128</v>
      </c>
      <c r="H14" s="8">
        <v>2650690</v>
      </c>
      <c r="I14" s="8">
        <v>615457</v>
      </c>
      <c r="J14" s="8">
        <v>741195</v>
      </c>
      <c r="K14" s="8">
        <v>33250.666666666664</v>
      </c>
      <c r="L14" s="8">
        <v>1236054.1666666667</v>
      </c>
      <c r="M14" s="8">
        <v>294729</v>
      </c>
      <c r="N14" s="8">
        <v>55918.5</v>
      </c>
      <c r="O14" s="8">
        <v>164296.5</v>
      </c>
      <c r="P14" s="8">
        <v>310709.5</v>
      </c>
      <c r="Q14" s="8">
        <v>0</v>
      </c>
      <c r="R14" s="8">
        <v>137481</v>
      </c>
      <c r="S14" s="8">
        <v>1796145</v>
      </c>
      <c r="T14" s="8">
        <v>0</v>
      </c>
      <c r="U14" s="8">
        <v>900303</v>
      </c>
      <c r="V14" s="8">
        <v>1026066</v>
      </c>
      <c r="W14" s="8">
        <v>98227</v>
      </c>
      <c r="X14" s="8">
        <v>425265.5</v>
      </c>
      <c r="Y14" s="8">
        <v>1244452</v>
      </c>
      <c r="Z14" s="8">
        <v>1150494.5</v>
      </c>
      <c r="AA14" s="8">
        <v>536452.75</v>
      </c>
      <c r="AB14" s="8">
        <v>165258</v>
      </c>
      <c r="AC14" s="8">
        <v>359566.75</v>
      </c>
    </row>
    <row r="15" spans="1:29" x14ac:dyDescent="0.2">
      <c r="A15" s="7" t="s">
        <v>250</v>
      </c>
      <c r="B15" s="8">
        <v>11509</v>
      </c>
      <c r="C15" s="8">
        <v>0</v>
      </c>
      <c r="D15" s="8">
        <v>974365.16666666663</v>
      </c>
      <c r="E15" s="8">
        <v>241277</v>
      </c>
      <c r="F15" s="8">
        <v>0</v>
      </c>
      <c r="G15" s="8">
        <v>0</v>
      </c>
      <c r="H15" s="8">
        <v>478664</v>
      </c>
      <c r="I15" s="8">
        <v>0</v>
      </c>
      <c r="J15" s="8">
        <v>0</v>
      </c>
      <c r="K15" s="8">
        <v>14966.666666666666</v>
      </c>
      <c r="L15" s="8">
        <v>52314</v>
      </c>
      <c r="M15" s="8">
        <v>32321.888888888891</v>
      </c>
      <c r="N15" s="8">
        <v>13547</v>
      </c>
      <c r="O15" s="8">
        <v>1945</v>
      </c>
      <c r="P15" s="8">
        <v>16685.666666666668</v>
      </c>
      <c r="Q15" s="8">
        <v>0</v>
      </c>
      <c r="R15" s="8">
        <v>427132</v>
      </c>
      <c r="S15" s="8">
        <v>0</v>
      </c>
      <c r="T15" s="8">
        <v>0</v>
      </c>
      <c r="U15" s="8">
        <v>0</v>
      </c>
      <c r="V15" s="8">
        <v>0</v>
      </c>
      <c r="W15" s="8">
        <v>0</v>
      </c>
      <c r="X15" s="8">
        <v>23992</v>
      </c>
      <c r="Y15" s="8">
        <v>0</v>
      </c>
      <c r="Z15" s="8">
        <v>43973</v>
      </c>
      <c r="AA15" s="8">
        <v>9180.5</v>
      </c>
      <c r="AB15" s="8">
        <v>29053</v>
      </c>
      <c r="AC15" s="8">
        <v>0</v>
      </c>
    </row>
    <row r="16" spans="1:29" x14ac:dyDescent="0.2">
      <c r="A16" s="7" t="s">
        <v>251</v>
      </c>
      <c r="B16" s="8">
        <v>168871</v>
      </c>
      <c r="C16" s="8">
        <v>0</v>
      </c>
      <c r="D16" s="8">
        <v>216982</v>
      </c>
      <c r="E16" s="8">
        <v>345187</v>
      </c>
      <c r="F16" s="8">
        <v>146190</v>
      </c>
      <c r="G16" s="8">
        <v>17142</v>
      </c>
      <c r="H16" s="8">
        <v>686068</v>
      </c>
      <c r="I16" s="8">
        <v>66677</v>
      </c>
      <c r="J16" s="8">
        <v>0</v>
      </c>
      <c r="K16" s="8">
        <v>269666.66666666669</v>
      </c>
      <c r="L16" s="8">
        <v>101423.83333333333</v>
      </c>
      <c r="M16" s="8">
        <v>59931.555555555555</v>
      </c>
      <c r="N16" s="8">
        <v>11163</v>
      </c>
      <c r="O16" s="8">
        <v>2153</v>
      </c>
      <c r="P16" s="8">
        <v>93025.333333333328</v>
      </c>
      <c r="Q16" s="8">
        <v>0</v>
      </c>
      <c r="R16" s="8">
        <v>19310</v>
      </c>
      <c r="S16" s="8">
        <v>883369</v>
      </c>
      <c r="T16" s="8">
        <v>0</v>
      </c>
      <c r="U16" s="8">
        <v>512898</v>
      </c>
      <c r="V16" s="8">
        <v>179514</v>
      </c>
      <c r="W16" s="8">
        <v>134442</v>
      </c>
      <c r="X16" s="8">
        <v>125622.5</v>
      </c>
      <c r="Y16" s="8">
        <v>200030</v>
      </c>
      <c r="Z16" s="8">
        <v>879023</v>
      </c>
      <c r="AA16" s="8">
        <v>21586.75</v>
      </c>
      <c r="AB16" s="8">
        <v>11602</v>
      </c>
      <c r="AC16" s="8">
        <v>0</v>
      </c>
    </row>
    <row r="17" spans="1:29" x14ac:dyDescent="0.2">
      <c r="A17" s="16" t="s">
        <v>253</v>
      </c>
      <c r="B17" s="5">
        <f>SUM(B14:B16)</f>
        <v>1181596.5</v>
      </c>
      <c r="C17" s="5">
        <f t="shared" ref="C17:AC17" si="1">SUM(C14:C16)</f>
        <v>1100000</v>
      </c>
      <c r="D17" s="5">
        <f t="shared" si="1"/>
        <v>1854198.6666666665</v>
      </c>
      <c r="E17" s="5">
        <f t="shared" si="1"/>
        <v>2050147.5</v>
      </c>
      <c r="F17" s="5">
        <f t="shared" si="1"/>
        <v>444684.33333333331</v>
      </c>
      <c r="G17" s="5">
        <f t="shared" si="1"/>
        <v>154270</v>
      </c>
      <c r="H17" s="5">
        <f t="shared" si="1"/>
        <v>3815422</v>
      </c>
      <c r="I17" s="5">
        <f t="shared" si="1"/>
        <v>682134</v>
      </c>
      <c r="J17" s="5">
        <f t="shared" si="1"/>
        <v>741195</v>
      </c>
      <c r="K17" s="5">
        <f t="shared" si="1"/>
        <v>317884</v>
      </c>
      <c r="L17" s="5">
        <f t="shared" si="1"/>
        <v>1389792</v>
      </c>
      <c r="M17" s="5">
        <f t="shared" si="1"/>
        <v>386982.44444444444</v>
      </c>
      <c r="N17" s="5">
        <f t="shared" si="1"/>
        <v>80628.5</v>
      </c>
      <c r="O17" s="5">
        <f t="shared" si="1"/>
        <v>168394.5</v>
      </c>
      <c r="P17" s="5">
        <f t="shared" si="1"/>
        <v>420420.5</v>
      </c>
      <c r="Q17" s="5">
        <f t="shared" si="1"/>
        <v>0</v>
      </c>
      <c r="R17" s="5">
        <f t="shared" si="1"/>
        <v>583923</v>
      </c>
      <c r="S17" s="5">
        <f t="shared" si="1"/>
        <v>2679514</v>
      </c>
      <c r="T17" s="5">
        <f t="shared" si="1"/>
        <v>0</v>
      </c>
      <c r="U17" s="5">
        <f t="shared" si="1"/>
        <v>1413201</v>
      </c>
      <c r="V17" s="5">
        <f t="shared" si="1"/>
        <v>1205580</v>
      </c>
      <c r="W17" s="5">
        <f t="shared" si="1"/>
        <v>232669</v>
      </c>
      <c r="X17" s="5">
        <f t="shared" si="1"/>
        <v>574880</v>
      </c>
      <c r="Y17" s="5">
        <f t="shared" si="1"/>
        <v>1444482</v>
      </c>
      <c r="Z17" s="5">
        <f t="shared" si="1"/>
        <v>2073490.5</v>
      </c>
      <c r="AA17" s="5">
        <f t="shared" si="1"/>
        <v>567220</v>
      </c>
      <c r="AB17" s="5">
        <f t="shared" si="1"/>
        <v>205913</v>
      </c>
      <c r="AC17" s="5">
        <f t="shared" si="1"/>
        <v>359566.75</v>
      </c>
    </row>
    <row r="18" spans="1:29" x14ac:dyDescent="0.2">
      <c r="A18" s="16" t="s">
        <v>3</v>
      </c>
      <c r="B18" s="5">
        <f>+B13+B17</f>
        <v>19281920</v>
      </c>
      <c r="C18" s="5">
        <f t="shared" ref="C18:AC18" si="2">+C13+C17</f>
        <v>8422878</v>
      </c>
      <c r="D18" s="5">
        <f t="shared" si="2"/>
        <v>6223950</v>
      </c>
      <c r="E18" s="5">
        <f t="shared" si="2"/>
        <v>9931186</v>
      </c>
      <c r="F18" s="5">
        <f t="shared" si="2"/>
        <v>6239481</v>
      </c>
      <c r="G18" s="5">
        <f t="shared" si="2"/>
        <v>10685165</v>
      </c>
      <c r="H18" s="5">
        <f t="shared" si="2"/>
        <v>17509261</v>
      </c>
      <c r="I18" s="5">
        <f t="shared" si="2"/>
        <v>16222751</v>
      </c>
      <c r="J18" s="5">
        <f t="shared" si="2"/>
        <v>10045642</v>
      </c>
      <c r="K18" s="5">
        <f t="shared" si="2"/>
        <v>1099967.3333333335</v>
      </c>
      <c r="L18" s="5">
        <f t="shared" si="2"/>
        <v>3628671.5</v>
      </c>
      <c r="M18" s="5">
        <f t="shared" si="2"/>
        <v>2542919</v>
      </c>
      <c r="N18" s="5">
        <f t="shared" si="2"/>
        <v>2049836</v>
      </c>
      <c r="O18" s="5">
        <f t="shared" si="2"/>
        <v>1321657.5</v>
      </c>
      <c r="P18" s="5">
        <f t="shared" si="2"/>
        <v>2357858.833333333</v>
      </c>
      <c r="Q18" s="5">
        <f t="shared" si="2"/>
        <v>43345633</v>
      </c>
      <c r="R18" s="5">
        <f t="shared" si="2"/>
        <v>5276647</v>
      </c>
      <c r="S18" s="5">
        <f t="shared" si="2"/>
        <v>17497317</v>
      </c>
      <c r="T18" s="5">
        <f t="shared" si="2"/>
        <v>31687781</v>
      </c>
      <c r="U18" s="5">
        <f t="shared" si="2"/>
        <v>23935285</v>
      </c>
      <c r="V18" s="5">
        <f t="shared" si="2"/>
        <v>23308209</v>
      </c>
      <c r="W18" s="5">
        <f t="shared" si="2"/>
        <v>2275005</v>
      </c>
      <c r="X18" s="5">
        <f t="shared" si="2"/>
        <v>5584404.5</v>
      </c>
      <c r="Y18" s="5">
        <f t="shared" si="2"/>
        <v>40089310</v>
      </c>
      <c r="Z18" s="5">
        <f t="shared" si="2"/>
        <v>3854048</v>
      </c>
      <c r="AA18" s="5">
        <f t="shared" si="2"/>
        <v>2046426.25</v>
      </c>
      <c r="AB18" s="5">
        <f t="shared" si="2"/>
        <v>1606743</v>
      </c>
      <c r="AC18" s="5">
        <f t="shared" si="2"/>
        <v>2896419.75</v>
      </c>
    </row>
    <row r="19" spans="1:29" x14ac:dyDescent="0.2">
      <c r="A19" s="7" t="s">
        <v>4</v>
      </c>
      <c r="B19" s="8">
        <v>495</v>
      </c>
      <c r="C19" s="8">
        <v>55</v>
      </c>
      <c r="D19" s="8">
        <v>4190</v>
      </c>
      <c r="E19" s="8">
        <v>310</v>
      </c>
      <c r="F19" s="8">
        <v>1101</v>
      </c>
      <c r="G19" s="8">
        <v>123</v>
      </c>
      <c r="H19" s="8">
        <v>233</v>
      </c>
      <c r="I19" s="8">
        <v>193</v>
      </c>
      <c r="J19" s="8">
        <v>193</v>
      </c>
      <c r="K19" s="8">
        <v>1797</v>
      </c>
      <c r="L19" s="8">
        <v>1144</v>
      </c>
      <c r="M19" s="8">
        <v>4512</v>
      </c>
      <c r="N19" s="8">
        <v>1072</v>
      </c>
      <c r="O19" s="8">
        <v>648</v>
      </c>
      <c r="P19" s="8">
        <v>2462</v>
      </c>
      <c r="Q19" s="8">
        <v>321</v>
      </c>
      <c r="R19" s="8">
        <v>577</v>
      </c>
      <c r="S19" s="8">
        <v>1135</v>
      </c>
      <c r="T19" s="8">
        <v>166</v>
      </c>
      <c r="U19" s="8">
        <v>812</v>
      </c>
      <c r="V19" s="8">
        <v>184</v>
      </c>
      <c r="W19" s="8">
        <v>318</v>
      </c>
      <c r="X19" s="8">
        <v>895</v>
      </c>
      <c r="Y19" s="8">
        <v>1123</v>
      </c>
      <c r="Z19" s="8">
        <v>643</v>
      </c>
      <c r="AA19" s="8">
        <v>325</v>
      </c>
      <c r="AB19" s="8">
        <v>257</v>
      </c>
      <c r="AC19" s="8">
        <v>1140</v>
      </c>
    </row>
    <row r="20" spans="1:29" x14ac:dyDescent="0.2">
      <c r="A20" s="7" t="s">
        <v>5</v>
      </c>
      <c r="B20" s="8">
        <v>4</v>
      </c>
      <c r="C20" s="8">
        <v>1</v>
      </c>
      <c r="D20" s="8">
        <v>20</v>
      </c>
      <c r="E20" s="8">
        <v>5</v>
      </c>
      <c r="F20" s="8">
        <v>6</v>
      </c>
      <c r="G20" s="8">
        <v>1</v>
      </c>
      <c r="H20" s="8">
        <v>3</v>
      </c>
      <c r="I20" s="8">
        <v>1</v>
      </c>
      <c r="J20" s="8">
        <v>3</v>
      </c>
      <c r="K20" s="8">
        <v>7</v>
      </c>
      <c r="L20" s="8">
        <v>9</v>
      </c>
      <c r="M20" s="8">
        <v>19</v>
      </c>
      <c r="N20" s="8">
        <v>3</v>
      </c>
      <c r="O20" s="8">
        <v>2</v>
      </c>
      <c r="P20" s="8">
        <v>8</v>
      </c>
      <c r="Q20" s="8">
        <v>2</v>
      </c>
      <c r="R20" s="8">
        <v>2</v>
      </c>
      <c r="S20" s="8">
        <v>3</v>
      </c>
      <c r="T20" s="8">
        <v>1</v>
      </c>
      <c r="U20" s="8">
        <v>8</v>
      </c>
      <c r="V20" s="8">
        <v>1</v>
      </c>
      <c r="W20" s="8">
        <v>2</v>
      </c>
      <c r="X20" s="8">
        <v>2</v>
      </c>
      <c r="Y20" s="8">
        <v>11</v>
      </c>
      <c r="Z20" s="8">
        <v>2</v>
      </c>
      <c r="AA20" s="8">
        <v>5</v>
      </c>
      <c r="AB20" s="8">
        <v>1</v>
      </c>
      <c r="AC20" s="8">
        <v>8</v>
      </c>
    </row>
    <row r="22" spans="1:29" x14ac:dyDescent="0.2">
      <c r="A22" s="124" t="s">
        <v>260</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row>
    <row r="23" spans="1:29" x14ac:dyDescent="0.2">
      <c r="A23" s="9" t="s">
        <v>261</v>
      </c>
      <c r="B23" s="10">
        <f>+B5/$B$18</f>
        <v>0.14524131932919543</v>
      </c>
      <c r="C23" s="10">
        <f>+C5/$C$18</f>
        <v>5.8605265326174737E-2</v>
      </c>
      <c r="D23" s="10">
        <f>+D5/$D$18</f>
        <v>0.10300358561149538</v>
      </c>
      <c r="E23" s="10">
        <f>+E5/$E$18</f>
        <v>0.19126869640745828</v>
      </c>
      <c r="F23" s="10">
        <f>+F5/$F$18</f>
        <v>0.12150198603591122</v>
      </c>
      <c r="G23" s="10">
        <f>+G5/$G$18</f>
        <v>0.19998596184523121</v>
      </c>
      <c r="H23" s="10">
        <f>+H5/$H$18</f>
        <v>0.25019593916613614</v>
      </c>
      <c r="I23" s="10">
        <f t="shared" ref="I23:I36" si="3">+I5/$I$18</f>
        <v>0.17167334935979725</v>
      </c>
      <c r="J23" s="10">
        <f>+J5/$J$18</f>
        <v>0.30410570076058852</v>
      </c>
      <c r="K23" s="10">
        <f>+K5/$K$18</f>
        <v>7.9321446515684388E-2</v>
      </c>
      <c r="L23" s="10">
        <f>+L5/$L$18</f>
        <v>0.11434882803068101</v>
      </c>
      <c r="M23" s="10">
        <f>+M5/$M$18</f>
        <v>0.23284802491415049</v>
      </c>
      <c r="N23" s="10">
        <f>+N5/$N$18</f>
        <v>0.17058632983321592</v>
      </c>
      <c r="O23" s="10">
        <f>+O5/$O$18</f>
        <v>0.12642193609161223</v>
      </c>
      <c r="P23" s="10">
        <f>+P5/$P$18</f>
        <v>0.16100850821363141</v>
      </c>
      <c r="Q23" s="10">
        <f>+Q5/$Q$18</f>
        <v>0.19658776237043302</v>
      </c>
      <c r="R23" s="10">
        <f>+R5/$R$18</f>
        <v>6.9575054006834267E-2</v>
      </c>
      <c r="S23" s="10">
        <f>+S5/$S$18</f>
        <v>0.34633715557648065</v>
      </c>
      <c r="T23" s="10">
        <f>+T5/$T$18</f>
        <v>0.22842643983180771</v>
      </c>
      <c r="U23" s="10">
        <f>+U5/$U$18</f>
        <v>8.8472771475250872E-2</v>
      </c>
      <c r="V23" s="10">
        <f>+V5/$V$18</f>
        <v>0.14418392249700523</v>
      </c>
      <c r="W23" s="10">
        <f>+W5/$W$18</f>
        <v>0.10975492361555249</v>
      </c>
      <c r="X23" s="10">
        <f>+X5/$X$18</f>
        <v>0.15680508100729451</v>
      </c>
      <c r="Y23" s="10">
        <f>+Y5/$Y$18</f>
        <v>0.10074872827693966</v>
      </c>
      <c r="Z23" s="10">
        <f>+Z5/$Z$18</f>
        <v>1.3450014115029186E-2</v>
      </c>
      <c r="AA23" s="10">
        <f>+AA5/$AA$18</f>
        <v>0.15087619209341163</v>
      </c>
      <c r="AB23" s="10">
        <f>+AB5/$AB$18</f>
        <v>9.3978937515209346E-2</v>
      </c>
      <c r="AC23" s="10">
        <f>+AC5/$AC$18</f>
        <v>0.22118781298877693</v>
      </c>
    </row>
    <row r="24" spans="1:29" x14ac:dyDescent="0.2">
      <c r="A24" s="11" t="s">
        <v>262</v>
      </c>
      <c r="B24" s="10">
        <f t="shared" ref="B24:B36" si="4">+B6/$B$18</f>
        <v>5.6404289614312271E-2</v>
      </c>
      <c r="C24" s="10">
        <f t="shared" ref="C24:C36" si="5">+C6/$C$18</f>
        <v>0.20197478818997497</v>
      </c>
      <c r="D24" s="10">
        <f t="shared" ref="D24:D36" si="6">+D6/$D$18</f>
        <v>6.2252749459748229E-2</v>
      </c>
      <c r="E24" s="10">
        <f t="shared" ref="E24:E36" si="7">+E6/$E$18</f>
        <v>0.11544235502184734</v>
      </c>
      <c r="F24" s="10">
        <f t="shared" ref="F24:F36" si="8">+F6/$F$18</f>
        <v>4.0864189398658851E-2</v>
      </c>
      <c r="G24" s="10">
        <f t="shared" ref="G24:G36" si="9">+G6/$G$18</f>
        <v>3.3789277002273715E-2</v>
      </c>
      <c r="H24" s="10">
        <f t="shared" ref="H24:H36" si="10">+H6/$H$18</f>
        <v>7.6681877093499259E-2</v>
      </c>
      <c r="I24" s="10">
        <f t="shared" si="3"/>
        <v>2.9876375468007862E-2</v>
      </c>
      <c r="J24" s="10">
        <f t="shared" ref="J24:J36" si="11">+J6/$J$18</f>
        <v>3.7595407043173545E-2</v>
      </c>
      <c r="K24" s="10">
        <f t="shared" ref="K24:K36" si="12">+K6/$K$18</f>
        <v>7.7821401968906939E-2</v>
      </c>
      <c r="L24" s="10">
        <f t="shared" ref="L24:L36" si="13">+L6/$L$18</f>
        <v>8.191129085855986E-2</v>
      </c>
      <c r="M24" s="10">
        <f t="shared" ref="M24:M36" si="14">+M6/$M$18</f>
        <v>0.1259956241888423</v>
      </c>
      <c r="N24" s="10">
        <f t="shared" ref="N24:N36" si="15">+N6/$N$18</f>
        <v>0.14167889528723274</v>
      </c>
      <c r="O24" s="10">
        <f t="shared" ref="O24:O36" si="16">+O6/$O$18</f>
        <v>3.5496715298782025E-2</v>
      </c>
      <c r="P24" s="10">
        <f t="shared" ref="P24:P36" si="17">+P6/$P$18</f>
        <v>8.5635745934181967E-2</v>
      </c>
      <c r="Q24" s="10">
        <f t="shared" ref="Q24:Q36" si="18">+Q6/$Q$18</f>
        <v>0</v>
      </c>
      <c r="R24" s="10">
        <f t="shared" ref="R24:R36" si="19">+R6/$R$18</f>
        <v>5.738094665040129E-2</v>
      </c>
      <c r="S24" s="10">
        <f t="shared" ref="S24:S36" si="20">+S6/$S$18</f>
        <v>0.17493956359137805</v>
      </c>
      <c r="T24" s="10">
        <f t="shared" ref="T24:T36" si="21">+T6/$T$18</f>
        <v>0</v>
      </c>
      <c r="U24" s="10">
        <f t="shared" ref="U24:U36" si="22">+U6/$U$18</f>
        <v>4.370689548923274E-2</v>
      </c>
      <c r="V24" s="10">
        <f t="shared" ref="V24:V36" si="23">+V6/$V$18</f>
        <v>2.4862399337503796E-2</v>
      </c>
      <c r="W24" s="10">
        <f t="shared" ref="W24:W36" si="24">+W6/$W$18</f>
        <v>0.11776985105527241</v>
      </c>
      <c r="X24" s="10">
        <f t="shared" ref="X24:X36" si="25">+X6/$X$18</f>
        <v>0.113621246455195</v>
      </c>
      <c r="Y24" s="10">
        <f t="shared" ref="Y24:Y36" si="26">+Y6/$Y$18</f>
        <v>4.4607627320101047E-2</v>
      </c>
      <c r="Z24" s="10">
        <f t="shared" ref="Z24:Z36" si="27">+Z6/$Z$18</f>
        <v>9.7184570612509236E-2</v>
      </c>
      <c r="AA24" s="10">
        <f t="shared" ref="AA24:AA36" si="28">+AA6/$AA$18</f>
        <v>5.1949343398033525E-2</v>
      </c>
      <c r="AB24" s="10">
        <f t="shared" ref="AB24:AB36" si="29">+AB6/$AB$18</f>
        <v>9.5593383633848103E-2</v>
      </c>
      <c r="AC24" s="10">
        <f t="shared" ref="AC24:AC36" si="30">+AC6/$AC$18</f>
        <v>6.7548911030592171E-2</v>
      </c>
    </row>
    <row r="25" spans="1:29" x14ac:dyDescent="0.2">
      <c r="A25" s="11" t="s">
        <v>263</v>
      </c>
      <c r="B25" s="10">
        <f t="shared" si="4"/>
        <v>1.6342900499535316E-2</v>
      </c>
      <c r="C25" s="10">
        <f t="shared" si="5"/>
        <v>4.154399481982287E-3</v>
      </c>
      <c r="D25" s="10">
        <f t="shared" si="6"/>
        <v>6.5929540993527699E-2</v>
      </c>
      <c r="E25" s="10">
        <f t="shared" si="7"/>
        <v>2.2289331807902903E-2</v>
      </c>
      <c r="F25" s="10">
        <f t="shared" si="8"/>
        <v>3.4760797145360865E-2</v>
      </c>
      <c r="G25" s="10">
        <f t="shared" si="9"/>
        <v>5.7557744779795167E-2</v>
      </c>
      <c r="H25" s="10">
        <f t="shared" si="10"/>
        <v>5.0557816232221341E-3</v>
      </c>
      <c r="I25" s="10">
        <f t="shared" si="3"/>
        <v>3.7910586188495403E-2</v>
      </c>
      <c r="J25" s="10">
        <f t="shared" si="11"/>
        <v>6.6466931630651385E-2</v>
      </c>
      <c r="K25" s="10">
        <f t="shared" si="12"/>
        <v>9.158241668995018E-2</v>
      </c>
      <c r="L25" s="10">
        <f t="shared" si="13"/>
        <v>3.0756297449355777E-2</v>
      </c>
      <c r="M25" s="10">
        <f t="shared" si="14"/>
        <v>3.7433752313777983E-2</v>
      </c>
      <c r="N25" s="10">
        <f t="shared" si="15"/>
        <v>7.9783211925246705E-2</v>
      </c>
      <c r="O25" s="10">
        <f t="shared" si="16"/>
        <v>1.8151071665692513E-2</v>
      </c>
      <c r="P25" s="10">
        <f t="shared" si="17"/>
        <v>2.2296217479234166E-2</v>
      </c>
      <c r="Q25" s="10">
        <f t="shared" si="18"/>
        <v>9.2209358206857883E-2</v>
      </c>
      <c r="R25" s="10">
        <f t="shared" si="19"/>
        <v>1.8525590209085428E-2</v>
      </c>
      <c r="S25" s="10">
        <f t="shared" si="20"/>
        <v>9.6408209327178557E-2</v>
      </c>
      <c r="T25" s="10">
        <f t="shared" si="21"/>
        <v>8.6382886829469069E-2</v>
      </c>
      <c r="U25" s="10">
        <f t="shared" si="22"/>
        <v>2.5694868475558155E-2</v>
      </c>
      <c r="V25" s="10">
        <f t="shared" si="23"/>
        <v>2.2095820403875734E-2</v>
      </c>
      <c r="W25" s="10">
        <f t="shared" si="24"/>
        <v>0.19970593471223141</v>
      </c>
      <c r="X25" s="10">
        <f t="shared" si="25"/>
        <v>0.13260554460193563</v>
      </c>
      <c r="Y25" s="10">
        <f t="shared" si="26"/>
        <v>1.5341097165304168E-2</v>
      </c>
      <c r="Z25" s="10">
        <f t="shared" si="27"/>
        <v>6.7126823537226307E-2</v>
      </c>
      <c r="AA25" s="10">
        <f t="shared" si="28"/>
        <v>2.7596401287366207E-2</v>
      </c>
      <c r="AB25" s="10">
        <f t="shared" si="29"/>
        <v>3.5044185660058888E-2</v>
      </c>
      <c r="AC25" s="10">
        <f t="shared" si="30"/>
        <v>7.9304372234031348E-2</v>
      </c>
    </row>
    <row r="26" spans="1:29" x14ac:dyDescent="0.2">
      <c r="A26" s="11" t="s">
        <v>264</v>
      </c>
      <c r="B26" s="10">
        <f t="shared" si="4"/>
        <v>0.24344837028677643</v>
      </c>
      <c r="C26" s="10">
        <f t="shared" si="5"/>
        <v>0.14436182027093353</v>
      </c>
      <c r="D26" s="10">
        <f t="shared" si="6"/>
        <v>0.21436191379001007</v>
      </c>
      <c r="E26" s="10">
        <f t="shared" si="7"/>
        <v>0.25494633772844449</v>
      </c>
      <c r="F26" s="10">
        <f t="shared" si="8"/>
        <v>0.30316698883555648</v>
      </c>
      <c r="G26" s="10">
        <f t="shared" si="9"/>
        <v>0.22792273212439865</v>
      </c>
      <c r="H26" s="10">
        <f t="shared" si="10"/>
        <v>0.20981822134012396</v>
      </c>
      <c r="I26" s="10">
        <f t="shared" si="3"/>
        <v>3.9870303131694498E-2</v>
      </c>
      <c r="J26" s="10">
        <f t="shared" si="11"/>
        <v>0.13076088118609044</v>
      </c>
      <c r="K26" s="10">
        <f t="shared" si="12"/>
        <v>0.11864988717846771</v>
      </c>
      <c r="L26" s="10">
        <f t="shared" si="13"/>
        <v>0.15287431410274163</v>
      </c>
      <c r="M26" s="10">
        <f t="shared" si="14"/>
        <v>0.13122150830076251</v>
      </c>
      <c r="N26" s="10">
        <f t="shared" si="15"/>
        <v>0.18074202033723674</v>
      </c>
      <c r="O26" s="10">
        <f t="shared" si="16"/>
        <v>4.2777724183459029E-2</v>
      </c>
      <c r="P26" s="10">
        <f t="shared" si="17"/>
        <v>0.1118603863264927</v>
      </c>
      <c r="Q26" s="10">
        <f t="shared" si="18"/>
        <v>0.15208798542635193</v>
      </c>
      <c r="R26" s="10">
        <f t="shared" si="19"/>
        <v>1.6756284814959197E-2</v>
      </c>
      <c r="S26" s="10">
        <f t="shared" si="20"/>
        <v>0.16670104336567715</v>
      </c>
      <c r="T26" s="10">
        <f t="shared" si="21"/>
        <v>5.9430857591448262E-2</v>
      </c>
      <c r="U26" s="10">
        <f t="shared" si="22"/>
        <v>0.22045628451885993</v>
      </c>
      <c r="V26" s="10">
        <f t="shared" si="23"/>
        <v>0</v>
      </c>
      <c r="W26" s="10">
        <f t="shared" si="24"/>
        <v>0.24901000217581939</v>
      </c>
      <c r="X26" s="10">
        <f t="shared" si="25"/>
        <v>6.9796699003447912E-2</v>
      </c>
      <c r="Y26" s="10">
        <f t="shared" si="26"/>
        <v>0.20249724926669976</v>
      </c>
      <c r="Z26" s="10">
        <f t="shared" si="27"/>
        <v>7.4644503649150193E-2</v>
      </c>
      <c r="AA26" s="10">
        <f t="shared" si="28"/>
        <v>0.13530526692569547</v>
      </c>
      <c r="AB26" s="10">
        <f t="shared" si="29"/>
        <v>0.2491755059769982</v>
      </c>
      <c r="AC26" s="10">
        <f t="shared" si="30"/>
        <v>0.1284564331533784</v>
      </c>
    </row>
    <row r="27" spans="1:29" x14ac:dyDescent="0.2">
      <c r="A27" s="11" t="s">
        <v>265</v>
      </c>
      <c r="B27" s="10">
        <f t="shared" si="4"/>
        <v>1.7933898698884758E-3</v>
      </c>
      <c r="C27" s="10">
        <f t="shared" si="5"/>
        <v>0</v>
      </c>
      <c r="D27" s="10">
        <f t="shared" si="6"/>
        <v>0</v>
      </c>
      <c r="E27" s="10">
        <f t="shared" si="7"/>
        <v>4.4803309493951678E-3</v>
      </c>
      <c r="F27" s="10">
        <f t="shared" si="8"/>
        <v>3.6947517483158186E-3</v>
      </c>
      <c r="G27" s="10">
        <f t="shared" si="9"/>
        <v>1.2945144038487006E-2</v>
      </c>
      <c r="H27" s="10">
        <f t="shared" si="10"/>
        <v>0</v>
      </c>
      <c r="I27" s="10">
        <f t="shared" si="3"/>
        <v>8.52635906203578E-3</v>
      </c>
      <c r="J27" s="10">
        <f t="shared" si="11"/>
        <v>0</v>
      </c>
      <c r="K27" s="10">
        <f t="shared" si="12"/>
        <v>5.1219399848843987E-2</v>
      </c>
      <c r="L27" s="10">
        <f t="shared" si="13"/>
        <v>5.3003787566147367E-3</v>
      </c>
      <c r="M27" s="10">
        <f t="shared" si="14"/>
        <v>2.4410355011526341E-2</v>
      </c>
      <c r="N27" s="10">
        <f t="shared" si="15"/>
        <v>1.000080006400512E-4</v>
      </c>
      <c r="O27" s="10">
        <f t="shared" si="16"/>
        <v>3.1249018751075826E-2</v>
      </c>
      <c r="P27" s="10">
        <f t="shared" si="17"/>
        <v>7.5458998711613583E-3</v>
      </c>
      <c r="Q27" s="10">
        <f t="shared" si="18"/>
        <v>6.7781914731756257E-3</v>
      </c>
      <c r="R27" s="10">
        <f t="shared" si="19"/>
        <v>0</v>
      </c>
      <c r="S27" s="10">
        <f t="shared" si="20"/>
        <v>0</v>
      </c>
      <c r="T27" s="10">
        <f t="shared" si="21"/>
        <v>7.9143755758726061E-3</v>
      </c>
      <c r="U27" s="10">
        <f t="shared" si="22"/>
        <v>2.889457969687848E-3</v>
      </c>
      <c r="V27" s="10">
        <f t="shared" si="23"/>
        <v>3.753227028297198E-3</v>
      </c>
      <c r="W27" s="10">
        <f t="shared" si="24"/>
        <v>0</v>
      </c>
      <c r="X27" s="10">
        <f t="shared" si="25"/>
        <v>3.0355967229809375E-3</v>
      </c>
      <c r="Y27" s="10">
        <f t="shared" si="26"/>
        <v>1.7251481754113503E-3</v>
      </c>
      <c r="Z27" s="10">
        <f t="shared" si="27"/>
        <v>0</v>
      </c>
      <c r="AA27" s="10">
        <f t="shared" si="28"/>
        <v>2.6090605512903288E-3</v>
      </c>
      <c r="AB27" s="10">
        <f t="shared" si="29"/>
        <v>0</v>
      </c>
      <c r="AC27" s="10">
        <f t="shared" si="30"/>
        <v>3.0190720802811817E-3</v>
      </c>
    </row>
    <row r="28" spans="1:29" x14ac:dyDescent="0.2">
      <c r="A28" s="11" t="s">
        <v>266</v>
      </c>
      <c r="B28" s="10">
        <f t="shared" si="4"/>
        <v>0.12122174555231015</v>
      </c>
      <c r="C28" s="10">
        <f t="shared" si="5"/>
        <v>0.39938534073507892</v>
      </c>
      <c r="D28" s="10">
        <f t="shared" si="6"/>
        <v>0.15283638204034417</v>
      </c>
      <c r="E28" s="10">
        <f t="shared" si="7"/>
        <v>9.471517299142318E-2</v>
      </c>
      <c r="F28" s="10">
        <f t="shared" si="8"/>
        <v>0.19140972355446442</v>
      </c>
      <c r="G28" s="10">
        <f t="shared" si="9"/>
        <v>0.16845785722541487</v>
      </c>
      <c r="H28" s="10">
        <f t="shared" si="10"/>
        <v>0.20969788502210346</v>
      </c>
      <c r="I28" s="10">
        <f t="shared" si="3"/>
        <v>0.36985095807733226</v>
      </c>
      <c r="J28" s="10">
        <f t="shared" si="11"/>
        <v>0.32192347686688416</v>
      </c>
      <c r="K28" s="10">
        <f t="shared" si="12"/>
        <v>0.29241141100553891</v>
      </c>
      <c r="L28" s="10">
        <f t="shared" si="13"/>
        <v>0.2192847988582047</v>
      </c>
      <c r="M28" s="10">
        <f t="shared" si="14"/>
        <v>0.27846458691326342</v>
      </c>
      <c r="N28" s="10">
        <f t="shared" si="15"/>
        <v>0.38777541227688461</v>
      </c>
      <c r="O28" s="10">
        <f t="shared" si="16"/>
        <v>0.60693825745323582</v>
      </c>
      <c r="P28" s="10">
        <f t="shared" si="17"/>
        <v>0.41573523662322737</v>
      </c>
      <c r="Q28" s="10">
        <f t="shared" si="18"/>
        <v>9.6582486175712329E-2</v>
      </c>
      <c r="R28" s="10">
        <f t="shared" si="19"/>
        <v>0.72710037264194483</v>
      </c>
      <c r="S28" s="10">
        <f t="shared" si="20"/>
        <v>3.8133446402096961E-2</v>
      </c>
      <c r="T28" s="10">
        <f t="shared" si="21"/>
        <v>6.4437456191709985E-2</v>
      </c>
      <c r="U28" s="10">
        <f t="shared" si="22"/>
        <v>0.13578279932743645</v>
      </c>
      <c r="V28" s="10">
        <f t="shared" si="23"/>
        <v>0.30032337533956383</v>
      </c>
      <c r="W28" s="10">
        <f t="shared" si="24"/>
        <v>0.21971819842154194</v>
      </c>
      <c r="X28" s="10">
        <f t="shared" si="25"/>
        <v>0.30134958884156759</v>
      </c>
      <c r="Y28" s="10">
        <f t="shared" si="26"/>
        <v>0.14342975720959028</v>
      </c>
      <c r="Z28" s="10">
        <f t="shared" si="27"/>
        <v>0.20959079907671102</v>
      </c>
      <c r="AA28" s="10">
        <f t="shared" si="28"/>
        <v>0.35142886287741865</v>
      </c>
      <c r="AB28" s="10">
        <f t="shared" si="29"/>
        <v>0.39805245767369146</v>
      </c>
      <c r="AC28" s="10">
        <f t="shared" si="30"/>
        <v>0.28608387993487477</v>
      </c>
    </row>
    <row r="29" spans="1:29" x14ac:dyDescent="0.2">
      <c r="A29" s="11" t="s">
        <v>267</v>
      </c>
      <c r="B29" s="10">
        <f t="shared" si="4"/>
        <v>1.2633596654275093E-2</v>
      </c>
      <c r="C29" s="10">
        <f t="shared" si="5"/>
        <v>6.0921694461204351E-2</v>
      </c>
      <c r="D29" s="10">
        <f t="shared" si="6"/>
        <v>2.7802735133369217E-2</v>
      </c>
      <c r="E29" s="10">
        <f t="shared" si="7"/>
        <v>0.11042246112397855</v>
      </c>
      <c r="F29" s="10">
        <f t="shared" si="8"/>
        <v>0</v>
      </c>
      <c r="G29" s="10">
        <f t="shared" si="9"/>
        <v>0</v>
      </c>
      <c r="H29" s="10">
        <f t="shared" si="10"/>
        <v>3.0641498804546918E-2</v>
      </c>
      <c r="I29" s="10">
        <f t="shared" si="3"/>
        <v>0</v>
      </c>
      <c r="J29" s="10">
        <f t="shared" si="11"/>
        <v>6.5364861698236909E-2</v>
      </c>
      <c r="K29" s="10">
        <f t="shared" si="12"/>
        <v>0</v>
      </c>
      <c r="L29" s="10">
        <f t="shared" si="13"/>
        <v>1.4027172203380769E-3</v>
      </c>
      <c r="M29" s="10">
        <f t="shared" si="14"/>
        <v>4.1932126033113913E-3</v>
      </c>
      <c r="N29" s="10">
        <f t="shared" si="15"/>
        <v>0</v>
      </c>
      <c r="O29" s="10">
        <f t="shared" si="16"/>
        <v>1.1553674079706732E-2</v>
      </c>
      <c r="P29" s="10">
        <f t="shared" si="17"/>
        <v>1.7129877651001588E-2</v>
      </c>
      <c r="Q29" s="10">
        <f t="shared" si="18"/>
        <v>0.19224252648473261</v>
      </c>
      <c r="R29" s="10">
        <f t="shared" si="19"/>
        <v>0</v>
      </c>
      <c r="S29" s="10">
        <f t="shared" si="20"/>
        <v>2.0124799705006201E-3</v>
      </c>
      <c r="T29" s="10">
        <f t="shared" si="21"/>
        <v>0.23441278516788538</v>
      </c>
      <c r="U29" s="10">
        <f t="shared" si="22"/>
        <v>0</v>
      </c>
      <c r="V29" s="10">
        <f t="shared" si="23"/>
        <v>0</v>
      </c>
      <c r="W29" s="10">
        <f t="shared" si="24"/>
        <v>1.0254922516653811E-3</v>
      </c>
      <c r="X29" s="10">
        <f t="shared" si="25"/>
        <v>0.10983060055911065</v>
      </c>
      <c r="Y29" s="10">
        <f t="shared" si="26"/>
        <v>0</v>
      </c>
      <c r="Z29" s="10">
        <f t="shared" si="27"/>
        <v>0</v>
      </c>
      <c r="AA29" s="10">
        <f t="shared" si="28"/>
        <v>3.0589912536549998E-3</v>
      </c>
      <c r="AB29" s="10">
        <f t="shared" si="29"/>
        <v>0</v>
      </c>
      <c r="AC29" s="10">
        <f t="shared" si="30"/>
        <v>2.2687405718732585E-2</v>
      </c>
    </row>
    <row r="30" spans="1:29" x14ac:dyDescent="0.2">
      <c r="A30" s="11" t="s">
        <v>268</v>
      </c>
      <c r="B30" s="10">
        <f t="shared" si="4"/>
        <v>0.34163436524993362</v>
      </c>
      <c r="C30" s="10">
        <f t="shared" si="5"/>
        <v>0</v>
      </c>
      <c r="D30" s="10">
        <f t="shared" si="6"/>
        <v>7.5899602878129371E-2</v>
      </c>
      <c r="E30" s="10">
        <f t="shared" si="7"/>
        <v>0</v>
      </c>
      <c r="F30" s="10">
        <f t="shared" si="8"/>
        <v>0.23333212062563108</v>
      </c>
      <c r="G30" s="10">
        <f t="shared" si="9"/>
        <v>0.28490350874319675</v>
      </c>
      <c r="H30" s="10">
        <f t="shared" si="10"/>
        <v>0</v>
      </c>
      <c r="I30" s="10">
        <f t="shared" si="3"/>
        <v>0.30024408313978312</v>
      </c>
      <c r="J30" s="10">
        <f t="shared" si="11"/>
        <v>0</v>
      </c>
      <c r="K30" s="10">
        <f t="shared" si="12"/>
        <v>0</v>
      </c>
      <c r="L30" s="10">
        <f t="shared" si="13"/>
        <v>1.1118394156098175E-2</v>
      </c>
      <c r="M30" s="10">
        <f t="shared" si="14"/>
        <v>1.3252530305177283E-2</v>
      </c>
      <c r="N30" s="10">
        <f t="shared" si="15"/>
        <v>0</v>
      </c>
      <c r="O30" s="10">
        <f t="shared" si="16"/>
        <v>0</v>
      </c>
      <c r="P30" s="10">
        <f t="shared" si="17"/>
        <v>4.8207579291748676E-4</v>
      </c>
      <c r="Q30" s="10">
        <f t="shared" si="18"/>
        <v>0.2635116898627366</v>
      </c>
      <c r="R30" s="10">
        <f t="shared" si="19"/>
        <v>0</v>
      </c>
      <c r="S30" s="10">
        <f t="shared" si="20"/>
        <v>2.2329537722840593E-2</v>
      </c>
      <c r="T30" s="10">
        <f t="shared" si="21"/>
        <v>0.31899519881180699</v>
      </c>
      <c r="U30" s="10">
        <f t="shared" si="22"/>
        <v>0.42395434188479475</v>
      </c>
      <c r="V30" s="10">
        <f t="shared" si="23"/>
        <v>0.45305784755920114</v>
      </c>
      <c r="W30" s="10">
        <f t="shared" si="24"/>
        <v>7.4373462915466122E-4</v>
      </c>
      <c r="X30" s="10">
        <f t="shared" si="25"/>
        <v>1.0011810569954236E-2</v>
      </c>
      <c r="Y30" s="10">
        <f t="shared" si="26"/>
        <v>0.45561879214184531</v>
      </c>
      <c r="Z30" s="10">
        <f t="shared" si="27"/>
        <v>0</v>
      </c>
      <c r="AA30" s="10">
        <f t="shared" si="28"/>
        <v>0</v>
      </c>
      <c r="AB30" s="10">
        <f t="shared" si="29"/>
        <v>0</v>
      </c>
      <c r="AC30" s="10">
        <f t="shared" si="30"/>
        <v>6.7570316767795832E-2</v>
      </c>
    </row>
    <row r="31" spans="1:29" x14ac:dyDescent="0.2">
      <c r="A31" s="12" t="s">
        <v>269</v>
      </c>
      <c r="B31" s="13">
        <f t="shared" si="4"/>
        <v>0.93871997705622678</v>
      </c>
      <c r="C31" s="13">
        <f t="shared" si="5"/>
        <v>0.86940330846534875</v>
      </c>
      <c r="D31" s="13">
        <f t="shared" si="6"/>
        <v>0.70208650990662413</v>
      </c>
      <c r="E31" s="13">
        <f t="shared" si="7"/>
        <v>0.79356468603044994</v>
      </c>
      <c r="F31" s="13">
        <f t="shared" si="8"/>
        <v>0.92873055734389875</v>
      </c>
      <c r="G31" s="13">
        <f t="shared" si="9"/>
        <v>0.98556222575879737</v>
      </c>
      <c r="H31" s="13">
        <f t="shared" si="10"/>
        <v>0.78209120304963187</v>
      </c>
      <c r="I31" s="13">
        <f t="shared" si="3"/>
        <v>0.95795201442714617</v>
      </c>
      <c r="J31" s="13">
        <f t="shared" si="11"/>
        <v>0.92621725918562492</v>
      </c>
      <c r="K31" s="13">
        <f t="shared" si="12"/>
        <v>0.71100596320739218</v>
      </c>
      <c r="L31" s="13">
        <f t="shared" si="13"/>
        <v>0.616997019432594</v>
      </c>
      <c r="M31" s="13">
        <f t="shared" si="14"/>
        <v>0.84781959455081168</v>
      </c>
      <c r="N31" s="13">
        <f t="shared" si="15"/>
        <v>0.96066587766045675</v>
      </c>
      <c r="O31" s="13">
        <f t="shared" si="16"/>
        <v>0.87258839752356421</v>
      </c>
      <c r="P31" s="13">
        <f t="shared" si="17"/>
        <v>0.82169394789184802</v>
      </c>
      <c r="Q31" s="13">
        <f t="shared" si="18"/>
        <v>1</v>
      </c>
      <c r="R31" s="13">
        <f t="shared" si="19"/>
        <v>0.88933824832322494</v>
      </c>
      <c r="S31" s="13">
        <f t="shared" si="20"/>
        <v>0.8468614359561526</v>
      </c>
      <c r="T31" s="13">
        <f t="shared" si="21"/>
        <v>1</v>
      </c>
      <c r="U31" s="13">
        <f t="shared" si="22"/>
        <v>0.94095741914082076</v>
      </c>
      <c r="V31" s="13">
        <f t="shared" si="23"/>
        <v>0.94827659216544691</v>
      </c>
      <c r="W31" s="13">
        <f t="shared" si="24"/>
        <v>0.89772813686123765</v>
      </c>
      <c r="X31" s="13">
        <f t="shared" si="25"/>
        <v>0.89705616776148644</v>
      </c>
      <c r="Y31" s="13">
        <f t="shared" si="26"/>
        <v>0.96396839955589153</v>
      </c>
      <c r="Z31" s="13">
        <f t="shared" si="27"/>
        <v>0.46199671099062595</v>
      </c>
      <c r="AA31" s="13">
        <f t="shared" si="28"/>
        <v>0.72282411838687077</v>
      </c>
      <c r="AB31" s="13">
        <f t="shared" si="29"/>
        <v>0.87184447045980595</v>
      </c>
      <c r="AC31" s="13">
        <f t="shared" si="30"/>
        <v>0.87585820390846325</v>
      </c>
    </row>
    <row r="32" spans="1:29" x14ac:dyDescent="0.2">
      <c r="A32" s="11" t="s">
        <v>270</v>
      </c>
      <c r="B32" s="10">
        <f t="shared" si="4"/>
        <v>5.192514542120287E-2</v>
      </c>
      <c r="C32" s="10">
        <f t="shared" si="5"/>
        <v>0.13059669153465123</v>
      </c>
      <c r="D32" s="10">
        <f t="shared" si="6"/>
        <v>0.10650013255247873</v>
      </c>
      <c r="E32" s="10">
        <f t="shared" si="7"/>
        <v>0.14738254826764899</v>
      </c>
      <c r="F32" s="10">
        <f t="shared" si="8"/>
        <v>4.7839609309385397E-2</v>
      </c>
      <c r="G32" s="10">
        <f t="shared" si="9"/>
        <v>1.2833493914225938E-2</v>
      </c>
      <c r="H32" s="10">
        <f t="shared" si="10"/>
        <v>0.15138788553097701</v>
      </c>
      <c r="I32" s="10">
        <f t="shared" si="3"/>
        <v>3.7937893517566781E-2</v>
      </c>
      <c r="J32" s="10">
        <f t="shared" si="11"/>
        <v>7.3782740814375025E-2</v>
      </c>
      <c r="K32" s="10">
        <f t="shared" si="12"/>
        <v>3.0228776490938209E-2</v>
      </c>
      <c r="L32" s="10">
        <f t="shared" si="13"/>
        <v>0.34063545478466895</v>
      </c>
      <c r="M32" s="10">
        <f t="shared" si="14"/>
        <v>0.11590184351133481</v>
      </c>
      <c r="N32" s="10">
        <f t="shared" si="15"/>
        <v>2.7279499433125382E-2</v>
      </c>
      <c r="O32" s="10">
        <f t="shared" si="16"/>
        <v>0.12431095045425913</v>
      </c>
      <c r="P32" s="10">
        <f t="shared" si="17"/>
        <v>0.13177612484999635</v>
      </c>
      <c r="Q32" s="10">
        <f t="shared" si="18"/>
        <v>0</v>
      </c>
      <c r="R32" s="10">
        <f t="shared" si="19"/>
        <v>2.6054613848529189E-2</v>
      </c>
      <c r="S32" s="10">
        <f t="shared" si="20"/>
        <v>0.10265259525217495</v>
      </c>
      <c r="T32" s="10">
        <f t="shared" si="21"/>
        <v>0</v>
      </c>
      <c r="U32" s="10">
        <f t="shared" si="22"/>
        <v>3.7614049717812008E-2</v>
      </c>
      <c r="V32" s="10">
        <f t="shared" si="23"/>
        <v>4.4021657777309271E-2</v>
      </c>
      <c r="W32" s="10">
        <f t="shared" si="24"/>
        <v>4.3176608403058453E-2</v>
      </c>
      <c r="X32" s="10">
        <f t="shared" si="25"/>
        <v>7.6152345339597083E-2</v>
      </c>
      <c r="Y32" s="10">
        <f t="shared" si="26"/>
        <v>3.1041990994606791E-2</v>
      </c>
      <c r="Z32" s="10">
        <f t="shared" si="27"/>
        <v>0.29851587214274444</v>
      </c>
      <c r="AA32" s="10">
        <f t="shared" si="28"/>
        <v>0.26214125722830228</v>
      </c>
      <c r="AB32" s="10">
        <f t="shared" si="29"/>
        <v>0.1028527897740958</v>
      </c>
      <c r="AC32" s="10">
        <f t="shared" si="30"/>
        <v>0.1241417960915368</v>
      </c>
    </row>
    <row r="33" spans="1:29" x14ac:dyDescent="0.2">
      <c r="A33" s="11" t="s">
        <v>271</v>
      </c>
      <c r="B33" s="10">
        <f t="shared" si="4"/>
        <v>5.9688039365374398E-4</v>
      </c>
      <c r="C33" s="10">
        <f t="shared" si="5"/>
        <v>0</v>
      </c>
      <c r="D33" s="10">
        <f t="shared" si="6"/>
        <v>0.15655093094685316</v>
      </c>
      <c r="E33" s="10">
        <f t="shared" si="7"/>
        <v>2.429488280654496E-2</v>
      </c>
      <c r="F33" s="10">
        <f t="shared" si="8"/>
        <v>0</v>
      </c>
      <c r="G33" s="10">
        <f t="shared" si="9"/>
        <v>0</v>
      </c>
      <c r="H33" s="10">
        <f t="shared" si="10"/>
        <v>2.733776142808083E-2</v>
      </c>
      <c r="I33" s="10">
        <f t="shared" si="3"/>
        <v>0</v>
      </c>
      <c r="J33" s="10">
        <f t="shared" si="11"/>
        <v>0</v>
      </c>
      <c r="K33" s="10">
        <f t="shared" si="12"/>
        <v>1.3606464676829794E-2</v>
      </c>
      <c r="L33" s="10">
        <f t="shared" si="13"/>
        <v>1.4416846496024784E-2</v>
      </c>
      <c r="M33" s="10">
        <f t="shared" si="14"/>
        <v>1.271054598628147E-2</v>
      </c>
      <c r="N33" s="10">
        <f t="shared" si="15"/>
        <v>6.6088213886379204E-3</v>
      </c>
      <c r="O33" s="10">
        <f t="shared" si="16"/>
        <v>1.4716369407354022E-3</v>
      </c>
      <c r="P33" s="10">
        <f t="shared" si="17"/>
        <v>7.0766181718682208E-3</v>
      </c>
      <c r="Q33" s="10">
        <f t="shared" si="18"/>
        <v>0</v>
      </c>
      <c r="R33" s="10">
        <f t="shared" si="19"/>
        <v>8.0947616924156571E-2</v>
      </c>
      <c r="S33" s="10">
        <f t="shared" si="20"/>
        <v>0</v>
      </c>
      <c r="T33" s="10">
        <f t="shared" si="21"/>
        <v>0</v>
      </c>
      <c r="U33" s="10">
        <f t="shared" si="22"/>
        <v>0</v>
      </c>
      <c r="V33" s="10">
        <f t="shared" si="23"/>
        <v>0</v>
      </c>
      <c r="W33" s="10">
        <f t="shared" si="24"/>
        <v>0</v>
      </c>
      <c r="X33" s="10">
        <f t="shared" si="25"/>
        <v>4.2962503880225721E-3</v>
      </c>
      <c r="Y33" s="10">
        <f t="shared" si="26"/>
        <v>0</v>
      </c>
      <c r="Z33" s="10">
        <f t="shared" si="27"/>
        <v>1.1409562101976934E-2</v>
      </c>
      <c r="AA33" s="10">
        <f t="shared" si="28"/>
        <v>4.4861132914025123E-3</v>
      </c>
      <c r="AB33" s="10">
        <f t="shared" si="29"/>
        <v>1.8081921004168059E-2</v>
      </c>
      <c r="AC33" s="10">
        <f t="shared" si="30"/>
        <v>0</v>
      </c>
    </row>
    <row r="34" spans="1:29" x14ac:dyDescent="0.2">
      <c r="A34" s="11" t="s">
        <v>272</v>
      </c>
      <c r="B34" s="10">
        <f t="shared" si="4"/>
        <v>8.7579971289166222E-3</v>
      </c>
      <c r="C34" s="10">
        <f t="shared" si="5"/>
        <v>0</v>
      </c>
      <c r="D34" s="10">
        <f t="shared" si="6"/>
        <v>3.4862426594043976E-2</v>
      </c>
      <c r="E34" s="10">
        <f t="shared" si="7"/>
        <v>3.4757882895356106E-2</v>
      </c>
      <c r="F34" s="10">
        <f t="shared" si="8"/>
        <v>2.3429833346715858E-2</v>
      </c>
      <c r="G34" s="10">
        <f t="shared" si="9"/>
        <v>1.604280326976701E-3</v>
      </c>
      <c r="H34" s="10">
        <f t="shared" si="10"/>
        <v>3.9183149991310312E-2</v>
      </c>
      <c r="I34" s="10">
        <f t="shared" si="3"/>
        <v>4.1100920552870476E-3</v>
      </c>
      <c r="J34" s="10">
        <f t="shared" si="11"/>
        <v>0</v>
      </c>
      <c r="K34" s="10">
        <f t="shared" si="12"/>
        <v>0.24515879562483975</v>
      </c>
      <c r="L34" s="10">
        <f t="shared" si="13"/>
        <v>2.795067928671232E-2</v>
      </c>
      <c r="M34" s="10">
        <f t="shared" si="14"/>
        <v>2.3568015951572013E-2</v>
      </c>
      <c r="N34" s="10">
        <f t="shared" si="15"/>
        <v>5.4458015177799588E-3</v>
      </c>
      <c r="O34" s="10">
        <f t="shared" si="16"/>
        <v>1.6290150814412963E-3</v>
      </c>
      <c r="P34" s="10">
        <f t="shared" si="17"/>
        <v>3.9453309086287539E-2</v>
      </c>
      <c r="Q34" s="10">
        <f t="shared" si="18"/>
        <v>0</v>
      </c>
      <c r="R34" s="10">
        <f t="shared" si="19"/>
        <v>3.6595209040892825E-3</v>
      </c>
      <c r="S34" s="10">
        <f t="shared" si="20"/>
        <v>5.0485968791672463E-2</v>
      </c>
      <c r="T34" s="10">
        <f t="shared" si="21"/>
        <v>0</v>
      </c>
      <c r="U34" s="10">
        <f t="shared" si="22"/>
        <v>2.1428531141367231E-2</v>
      </c>
      <c r="V34" s="10">
        <f t="shared" si="23"/>
        <v>7.7017500572437803E-3</v>
      </c>
      <c r="W34" s="10">
        <f t="shared" si="24"/>
        <v>5.909525473570388E-2</v>
      </c>
      <c r="X34" s="10">
        <f t="shared" si="25"/>
        <v>2.2495236510893864E-2</v>
      </c>
      <c r="Y34" s="10">
        <f t="shared" si="26"/>
        <v>4.989609449501625E-3</v>
      </c>
      <c r="Z34" s="10">
        <f t="shared" si="27"/>
        <v>0.22807785476465264</v>
      </c>
      <c r="AA34" s="10">
        <f t="shared" si="28"/>
        <v>1.0548511093424452E-2</v>
      </c>
      <c r="AB34" s="10">
        <f t="shared" si="29"/>
        <v>7.2208187619301903E-3</v>
      </c>
      <c r="AC34" s="10">
        <f t="shared" si="30"/>
        <v>0</v>
      </c>
    </row>
    <row r="35" spans="1:29" x14ac:dyDescent="0.2">
      <c r="A35" s="12" t="s">
        <v>273</v>
      </c>
      <c r="B35" s="13">
        <f t="shared" si="4"/>
        <v>6.1280022943773237E-2</v>
      </c>
      <c r="C35" s="13">
        <f t="shared" si="5"/>
        <v>0.13059669153465123</v>
      </c>
      <c r="D35" s="13">
        <f t="shared" si="6"/>
        <v>0.29791349009337581</v>
      </c>
      <c r="E35" s="13">
        <f t="shared" si="7"/>
        <v>0.20643531396955006</v>
      </c>
      <c r="F35" s="13">
        <f t="shared" si="8"/>
        <v>7.1269442656101259E-2</v>
      </c>
      <c r="G35" s="13">
        <f t="shared" si="9"/>
        <v>1.443777424120264E-2</v>
      </c>
      <c r="H35" s="13">
        <f t="shared" si="10"/>
        <v>0.21790879695036816</v>
      </c>
      <c r="I35" s="13">
        <f t="shared" si="3"/>
        <v>4.204798557285383E-2</v>
      </c>
      <c r="J35" s="13">
        <f t="shared" si="11"/>
        <v>7.3782740814375025E-2</v>
      </c>
      <c r="K35" s="13">
        <f t="shared" si="12"/>
        <v>0.28899403679260777</v>
      </c>
      <c r="L35" s="13">
        <f t="shared" si="13"/>
        <v>0.383002980567406</v>
      </c>
      <c r="M35" s="13">
        <f t="shared" si="14"/>
        <v>0.15218040544918829</v>
      </c>
      <c r="N35" s="13">
        <f t="shared" si="15"/>
        <v>3.9334122339543261E-2</v>
      </c>
      <c r="O35" s="13">
        <f t="shared" si="16"/>
        <v>0.12741160247643585</v>
      </c>
      <c r="P35" s="13">
        <f t="shared" si="17"/>
        <v>0.17830605210815209</v>
      </c>
      <c r="Q35" s="13">
        <f t="shared" si="18"/>
        <v>0</v>
      </c>
      <c r="R35" s="13">
        <f t="shared" si="19"/>
        <v>0.11066175167677504</v>
      </c>
      <c r="S35" s="13">
        <f t="shared" si="20"/>
        <v>0.1531385640438474</v>
      </c>
      <c r="T35" s="13">
        <f t="shared" si="21"/>
        <v>0</v>
      </c>
      <c r="U35" s="13">
        <f t="shared" si="22"/>
        <v>5.9042580859179239E-2</v>
      </c>
      <c r="V35" s="13">
        <f t="shared" si="23"/>
        <v>5.1723407834553051E-2</v>
      </c>
      <c r="W35" s="13">
        <f t="shared" si="24"/>
        <v>0.10227186313876233</v>
      </c>
      <c r="X35" s="13">
        <f t="shared" si="25"/>
        <v>0.10294383223851353</v>
      </c>
      <c r="Y35" s="13">
        <f t="shared" si="26"/>
        <v>3.6031600444108414E-2</v>
      </c>
      <c r="Z35" s="13">
        <f t="shared" si="27"/>
        <v>0.538003289009374</v>
      </c>
      <c r="AA35" s="13">
        <f t="shared" si="28"/>
        <v>0.27717588161312923</v>
      </c>
      <c r="AB35" s="13">
        <f t="shared" si="29"/>
        <v>0.12815552954019405</v>
      </c>
      <c r="AC35" s="13">
        <f t="shared" si="30"/>
        <v>0.1241417960915368</v>
      </c>
    </row>
    <row r="36" spans="1:29" x14ac:dyDescent="0.2">
      <c r="A36" s="14" t="s">
        <v>3</v>
      </c>
      <c r="B36" s="13">
        <f t="shared" si="4"/>
        <v>1</v>
      </c>
      <c r="C36" s="13">
        <f t="shared" si="5"/>
        <v>1</v>
      </c>
      <c r="D36" s="13">
        <f t="shared" si="6"/>
        <v>1</v>
      </c>
      <c r="E36" s="13">
        <f t="shared" si="7"/>
        <v>1</v>
      </c>
      <c r="F36" s="13">
        <f t="shared" si="8"/>
        <v>1</v>
      </c>
      <c r="G36" s="13">
        <f t="shared" si="9"/>
        <v>1</v>
      </c>
      <c r="H36" s="13">
        <f t="shared" si="10"/>
        <v>1</v>
      </c>
      <c r="I36" s="13">
        <f t="shared" si="3"/>
        <v>1</v>
      </c>
      <c r="J36" s="13">
        <f t="shared" si="11"/>
        <v>1</v>
      </c>
      <c r="K36" s="13">
        <f t="shared" si="12"/>
        <v>1</v>
      </c>
      <c r="L36" s="13">
        <f t="shared" si="13"/>
        <v>1</v>
      </c>
      <c r="M36" s="13">
        <f t="shared" si="14"/>
        <v>1</v>
      </c>
      <c r="N36" s="13">
        <f t="shared" si="15"/>
        <v>1</v>
      </c>
      <c r="O36" s="13">
        <f t="shared" si="16"/>
        <v>1</v>
      </c>
      <c r="P36" s="13">
        <f t="shared" si="17"/>
        <v>1</v>
      </c>
      <c r="Q36" s="13">
        <f t="shared" si="18"/>
        <v>1</v>
      </c>
      <c r="R36" s="13">
        <f t="shared" si="19"/>
        <v>1</v>
      </c>
      <c r="S36" s="13">
        <f t="shared" si="20"/>
        <v>1</v>
      </c>
      <c r="T36" s="13">
        <f t="shared" si="21"/>
        <v>1</v>
      </c>
      <c r="U36" s="13">
        <f t="shared" si="22"/>
        <v>1</v>
      </c>
      <c r="V36" s="13">
        <f t="shared" si="23"/>
        <v>1</v>
      </c>
      <c r="W36" s="13">
        <f t="shared" si="24"/>
        <v>1</v>
      </c>
      <c r="X36" s="13">
        <f t="shared" si="25"/>
        <v>1</v>
      </c>
      <c r="Y36" s="13">
        <f t="shared" si="26"/>
        <v>1</v>
      </c>
      <c r="Z36" s="13">
        <f t="shared" si="27"/>
        <v>1</v>
      </c>
      <c r="AA36" s="13">
        <f t="shared" si="28"/>
        <v>1</v>
      </c>
      <c r="AB36" s="13">
        <f t="shared" si="29"/>
        <v>1</v>
      </c>
      <c r="AC36" s="13">
        <f t="shared" si="30"/>
        <v>1</v>
      </c>
    </row>
  </sheetData>
  <mergeCells count="3">
    <mergeCell ref="A1:AC1"/>
    <mergeCell ref="A2:AC2"/>
    <mergeCell ref="A22:AC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68C5-78B6-45FD-A4D8-E0BE6F19790D}">
  <dimension ref="A1:V36"/>
  <sheetViews>
    <sheetView workbookViewId="0">
      <selection sqref="A1:V1"/>
    </sheetView>
  </sheetViews>
  <sheetFormatPr baseColWidth="10" defaultRowHeight="12.75" x14ac:dyDescent="0.2"/>
  <cols>
    <col min="1" max="1" width="25.85546875" style="2" bestFit="1" customWidth="1"/>
  </cols>
  <sheetData>
    <row r="1" spans="1:22" ht="15" customHeight="1" x14ac:dyDescent="0.2">
      <c r="A1" s="126" t="s">
        <v>302</v>
      </c>
      <c r="B1" s="126"/>
      <c r="C1" s="126"/>
      <c r="D1" s="126"/>
      <c r="E1" s="126"/>
      <c r="F1" s="126"/>
      <c r="G1" s="126"/>
      <c r="H1" s="126"/>
      <c r="I1" s="126"/>
      <c r="J1" s="126"/>
      <c r="K1" s="126"/>
      <c r="L1" s="126"/>
      <c r="M1" s="126"/>
      <c r="N1" s="126"/>
      <c r="O1" s="126"/>
      <c r="P1" s="126"/>
      <c r="Q1" s="126"/>
      <c r="R1" s="126"/>
      <c r="S1" s="126"/>
      <c r="T1" s="126"/>
      <c r="U1" s="126"/>
      <c r="V1" s="126"/>
    </row>
    <row r="2" spans="1:22" ht="15" x14ac:dyDescent="0.2">
      <c r="A2" s="116" t="s">
        <v>303</v>
      </c>
      <c r="B2" s="116"/>
      <c r="C2" s="116"/>
      <c r="D2" s="116"/>
      <c r="E2" s="116"/>
      <c r="F2" s="116"/>
      <c r="G2" s="116"/>
      <c r="H2" s="116"/>
      <c r="I2" s="116"/>
      <c r="J2" s="116"/>
      <c r="K2" s="116"/>
      <c r="L2" s="116"/>
      <c r="M2" s="116"/>
      <c r="N2" s="116"/>
      <c r="O2" s="116"/>
      <c r="P2" s="116"/>
      <c r="Q2" s="116"/>
      <c r="R2" s="116"/>
      <c r="S2" s="116"/>
      <c r="T2" s="116"/>
      <c r="U2" s="116"/>
      <c r="V2" s="116"/>
    </row>
    <row r="3" spans="1:22" ht="51" x14ac:dyDescent="0.2">
      <c r="A3" s="5" t="s">
        <v>255</v>
      </c>
      <c r="B3" s="6" t="s">
        <v>72</v>
      </c>
      <c r="C3" s="6" t="s">
        <v>30</v>
      </c>
      <c r="D3" s="6" t="s">
        <v>74</v>
      </c>
      <c r="E3" s="6" t="s">
        <v>304</v>
      </c>
      <c r="F3" s="6" t="s">
        <v>132</v>
      </c>
      <c r="G3" s="6" t="s">
        <v>60</v>
      </c>
      <c r="H3" s="6" t="s">
        <v>46</v>
      </c>
      <c r="I3" s="6" t="s">
        <v>70</v>
      </c>
      <c r="J3" s="6" t="s">
        <v>305</v>
      </c>
      <c r="K3" s="6" t="s">
        <v>306</v>
      </c>
      <c r="L3" s="6" t="s">
        <v>307</v>
      </c>
      <c r="M3" s="6" t="s">
        <v>24</v>
      </c>
      <c r="N3" s="6" t="s">
        <v>68</v>
      </c>
      <c r="O3" s="6" t="s">
        <v>60</v>
      </c>
      <c r="P3" s="6" t="s">
        <v>56</v>
      </c>
      <c r="Q3" s="6" t="s">
        <v>33</v>
      </c>
      <c r="R3" s="6" t="s">
        <v>15</v>
      </c>
      <c r="S3" s="6" t="s">
        <v>308</v>
      </c>
      <c r="T3" s="6" t="s">
        <v>213</v>
      </c>
      <c r="U3" s="6" t="s">
        <v>309</v>
      </c>
      <c r="V3" s="6" t="s">
        <v>310</v>
      </c>
    </row>
    <row r="4" spans="1:22" x14ac:dyDescent="0.2">
      <c r="A4" s="5" t="s">
        <v>256</v>
      </c>
      <c r="B4" s="5" t="s">
        <v>73</v>
      </c>
      <c r="C4" s="5" t="s">
        <v>32</v>
      </c>
      <c r="D4" s="5" t="s">
        <v>75</v>
      </c>
      <c r="E4" s="5" t="s">
        <v>67</v>
      </c>
      <c r="F4" s="5" t="s">
        <v>116</v>
      </c>
      <c r="G4" s="5" t="s">
        <v>62</v>
      </c>
      <c r="H4" s="5" t="s">
        <v>48</v>
      </c>
      <c r="I4" s="5" t="s">
        <v>71</v>
      </c>
      <c r="J4" s="5" t="s">
        <v>8</v>
      </c>
      <c r="K4" s="5" t="s">
        <v>13</v>
      </c>
      <c r="L4" s="5" t="s">
        <v>21</v>
      </c>
      <c r="M4" s="5" t="s">
        <v>25</v>
      </c>
      <c r="N4" s="5" t="s">
        <v>69</v>
      </c>
      <c r="O4" s="5" t="s">
        <v>63</v>
      </c>
      <c r="P4" s="5" t="s">
        <v>59</v>
      </c>
      <c r="Q4" s="5" t="s">
        <v>35</v>
      </c>
      <c r="R4" s="5" t="s">
        <v>17</v>
      </c>
      <c r="S4" s="5" t="s">
        <v>14</v>
      </c>
      <c r="T4" s="5" t="s">
        <v>89</v>
      </c>
      <c r="U4" s="5" t="s">
        <v>64</v>
      </c>
      <c r="V4" s="5" t="s">
        <v>18</v>
      </c>
    </row>
    <row r="5" spans="1:22" x14ac:dyDescent="0.2">
      <c r="A5" s="7" t="s">
        <v>241</v>
      </c>
      <c r="B5" s="8">
        <v>417414</v>
      </c>
      <c r="C5" s="8">
        <v>229334</v>
      </c>
      <c r="D5" s="8">
        <v>1038142</v>
      </c>
      <c r="E5" s="8">
        <v>512584.5</v>
      </c>
      <c r="F5" s="8">
        <v>1129264</v>
      </c>
      <c r="G5" s="8">
        <v>37647</v>
      </c>
      <c r="H5" s="8">
        <v>448685</v>
      </c>
      <c r="I5" s="8">
        <v>5940000</v>
      </c>
      <c r="J5" s="8">
        <v>516910.33333333331</v>
      </c>
      <c r="K5" s="8">
        <v>628733.625</v>
      </c>
      <c r="L5" s="8">
        <v>552074.85714285716</v>
      </c>
      <c r="M5" s="8">
        <v>12180</v>
      </c>
      <c r="N5" s="8">
        <v>127360</v>
      </c>
      <c r="O5" s="8">
        <v>493266</v>
      </c>
      <c r="P5" s="8">
        <v>8398014</v>
      </c>
      <c r="Q5" s="8">
        <v>0</v>
      </c>
      <c r="R5" s="8">
        <v>0</v>
      </c>
      <c r="S5" s="8">
        <v>333415.25</v>
      </c>
      <c r="T5" s="8">
        <v>1563546</v>
      </c>
      <c r="U5" s="8">
        <v>706139.75</v>
      </c>
      <c r="V5" s="8">
        <v>1151751</v>
      </c>
    </row>
    <row r="6" spans="1:22" x14ac:dyDescent="0.2">
      <c r="A6" s="7" t="s">
        <v>242</v>
      </c>
      <c r="B6" s="8">
        <v>18895</v>
      </c>
      <c r="C6" s="8">
        <v>208285</v>
      </c>
      <c r="D6" s="8">
        <v>375067</v>
      </c>
      <c r="E6" s="8">
        <v>187500</v>
      </c>
      <c r="F6" s="8">
        <v>74390</v>
      </c>
      <c r="G6" s="8">
        <v>40830</v>
      </c>
      <c r="H6" s="8">
        <v>31122</v>
      </c>
      <c r="I6" s="8">
        <v>451617</v>
      </c>
      <c r="J6" s="8">
        <v>50977.333333333336</v>
      </c>
      <c r="K6" s="8">
        <v>266753.25</v>
      </c>
      <c r="L6" s="8">
        <v>151765.28571428571</v>
      </c>
      <c r="M6" s="8">
        <v>0</v>
      </c>
      <c r="N6" s="8">
        <v>70000</v>
      </c>
      <c r="O6" s="8">
        <v>84409</v>
      </c>
      <c r="P6" s="8">
        <v>1035533</v>
      </c>
      <c r="Q6" s="8">
        <v>0</v>
      </c>
      <c r="R6" s="8">
        <v>16004791</v>
      </c>
      <c r="S6" s="8">
        <v>78548</v>
      </c>
      <c r="T6" s="8">
        <v>37540</v>
      </c>
      <c r="U6" s="8">
        <v>67647.5</v>
      </c>
      <c r="V6" s="8">
        <v>663684.5</v>
      </c>
    </row>
    <row r="7" spans="1:22" x14ac:dyDescent="0.2">
      <c r="A7" s="7" t="s">
        <v>243</v>
      </c>
      <c r="B7" s="8">
        <v>0</v>
      </c>
      <c r="C7" s="8">
        <v>0</v>
      </c>
      <c r="D7" s="8">
        <v>0</v>
      </c>
      <c r="E7" s="8">
        <v>60750</v>
      </c>
      <c r="F7" s="8">
        <v>69662</v>
      </c>
      <c r="G7" s="8">
        <v>91271</v>
      </c>
      <c r="H7" s="8">
        <v>9111</v>
      </c>
      <c r="I7" s="8">
        <v>1026980</v>
      </c>
      <c r="J7" s="8">
        <v>33744</v>
      </c>
      <c r="K7" s="8">
        <v>59363.625</v>
      </c>
      <c r="L7" s="8">
        <v>492897</v>
      </c>
      <c r="M7" s="8">
        <v>5000</v>
      </c>
      <c r="N7" s="8">
        <v>175000</v>
      </c>
      <c r="O7" s="8">
        <v>48459</v>
      </c>
      <c r="P7" s="8">
        <v>1898158</v>
      </c>
      <c r="Q7" s="8">
        <v>0</v>
      </c>
      <c r="R7" s="8">
        <v>0</v>
      </c>
      <c r="S7" s="8">
        <v>0</v>
      </c>
      <c r="T7" s="8">
        <v>53200</v>
      </c>
      <c r="U7" s="8">
        <v>66343.5</v>
      </c>
      <c r="V7" s="8">
        <v>55711</v>
      </c>
    </row>
    <row r="8" spans="1:22" x14ac:dyDescent="0.2">
      <c r="A8" s="7" t="s">
        <v>244</v>
      </c>
      <c r="B8" s="8">
        <v>121384</v>
      </c>
      <c r="C8" s="8">
        <v>669925</v>
      </c>
      <c r="D8" s="8">
        <v>712473</v>
      </c>
      <c r="E8" s="8">
        <v>775000</v>
      </c>
      <c r="F8" s="8">
        <v>439423</v>
      </c>
      <c r="G8" s="8">
        <v>285152</v>
      </c>
      <c r="H8" s="8">
        <v>227851</v>
      </c>
      <c r="I8" s="8">
        <v>2512711</v>
      </c>
      <c r="J8" s="8">
        <v>417418.33333333331</v>
      </c>
      <c r="K8" s="8">
        <v>490777.625</v>
      </c>
      <c r="L8" s="8">
        <v>807629.28571428568</v>
      </c>
      <c r="M8" s="8">
        <v>68640</v>
      </c>
      <c r="N8" s="8">
        <v>480000</v>
      </c>
      <c r="O8" s="8">
        <v>293305</v>
      </c>
      <c r="P8" s="8">
        <v>7338429</v>
      </c>
      <c r="Q8" s="8">
        <v>711000</v>
      </c>
      <c r="R8" s="8">
        <v>316014</v>
      </c>
      <c r="S8" s="8">
        <v>407776</v>
      </c>
      <c r="T8" s="8">
        <v>2616730</v>
      </c>
      <c r="U8" s="8">
        <v>249843.25</v>
      </c>
      <c r="V8" s="8">
        <v>798715</v>
      </c>
    </row>
    <row r="9" spans="1:22" x14ac:dyDescent="0.2">
      <c r="A9" s="7" t="s">
        <v>245</v>
      </c>
      <c r="B9" s="8">
        <v>0</v>
      </c>
      <c r="C9" s="8">
        <v>0</v>
      </c>
      <c r="D9" s="8">
        <v>0</v>
      </c>
      <c r="E9" s="8">
        <v>22024.5</v>
      </c>
      <c r="F9" s="8">
        <v>0</v>
      </c>
      <c r="G9" s="8">
        <v>0</v>
      </c>
      <c r="H9" s="8">
        <v>0</v>
      </c>
      <c r="I9" s="8">
        <v>0</v>
      </c>
      <c r="J9" s="8">
        <v>0</v>
      </c>
      <c r="K9" s="8">
        <v>0</v>
      </c>
      <c r="L9" s="8">
        <v>0</v>
      </c>
      <c r="M9" s="8">
        <v>0</v>
      </c>
      <c r="N9" s="8">
        <v>0</v>
      </c>
      <c r="O9" s="8">
        <v>0</v>
      </c>
      <c r="P9" s="8">
        <v>0</v>
      </c>
      <c r="Q9" s="8">
        <v>0</v>
      </c>
      <c r="R9" s="8">
        <v>0</v>
      </c>
      <c r="S9" s="8">
        <v>0</v>
      </c>
      <c r="T9" s="8">
        <v>0</v>
      </c>
      <c r="U9" s="8">
        <v>59102.25</v>
      </c>
      <c r="V9" s="8">
        <v>0</v>
      </c>
    </row>
    <row r="10" spans="1:22" x14ac:dyDescent="0.2">
      <c r="A10" s="7" t="s">
        <v>246</v>
      </c>
      <c r="B10" s="8">
        <v>108672</v>
      </c>
      <c r="C10" s="8">
        <v>998641</v>
      </c>
      <c r="D10" s="8">
        <v>940169</v>
      </c>
      <c r="E10" s="8">
        <v>760426</v>
      </c>
      <c r="F10" s="8">
        <v>1337090</v>
      </c>
      <c r="G10" s="8">
        <v>1457343</v>
      </c>
      <c r="H10" s="8">
        <v>740766</v>
      </c>
      <c r="I10" s="8">
        <v>2117984</v>
      </c>
      <c r="J10" s="8">
        <v>277658.33333333331</v>
      </c>
      <c r="K10" s="8">
        <v>893151.375</v>
      </c>
      <c r="L10" s="8">
        <v>1181578.142857143</v>
      </c>
      <c r="M10" s="8">
        <v>101465</v>
      </c>
      <c r="N10" s="8">
        <v>2300000</v>
      </c>
      <c r="O10" s="8">
        <v>933118</v>
      </c>
      <c r="P10" s="8">
        <v>4328366</v>
      </c>
      <c r="Q10" s="8">
        <v>42548</v>
      </c>
      <c r="R10" s="8">
        <v>746820</v>
      </c>
      <c r="S10" s="8">
        <v>778553</v>
      </c>
      <c r="T10" s="8">
        <v>792481</v>
      </c>
      <c r="U10" s="8">
        <v>696857.25</v>
      </c>
      <c r="V10" s="8">
        <v>1098917.5</v>
      </c>
    </row>
    <row r="11" spans="1:22" x14ac:dyDescent="0.2">
      <c r="A11" s="7" t="s">
        <v>247</v>
      </c>
      <c r="B11" s="8">
        <v>23562</v>
      </c>
      <c r="C11" s="8">
        <v>99185</v>
      </c>
      <c r="D11" s="8">
        <v>229322</v>
      </c>
      <c r="E11" s="8">
        <v>0</v>
      </c>
      <c r="F11" s="8">
        <v>158917</v>
      </c>
      <c r="G11" s="8">
        <v>416978</v>
      </c>
      <c r="H11" s="8">
        <v>0</v>
      </c>
      <c r="I11" s="8">
        <v>653209</v>
      </c>
      <c r="J11" s="8">
        <v>85478.333333333328</v>
      </c>
      <c r="K11" s="8">
        <v>87392.125</v>
      </c>
      <c r="L11" s="8">
        <v>109314.42857142857</v>
      </c>
      <c r="M11" s="8">
        <v>8597</v>
      </c>
      <c r="N11" s="8">
        <v>500000</v>
      </c>
      <c r="O11" s="8">
        <v>128851</v>
      </c>
      <c r="P11" s="8">
        <v>1601730</v>
      </c>
      <c r="Q11" s="8">
        <v>0</v>
      </c>
      <c r="R11" s="8">
        <v>54916</v>
      </c>
      <c r="S11" s="8">
        <v>2617.5</v>
      </c>
      <c r="T11" s="8">
        <v>688385</v>
      </c>
      <c r="U11" s="8">
        <v>32840.25</v>
      </c>
      <c r="V11" s="8">
        <v>355104.5</v>
      </c>
    </row>
    <row r="12" spans="1:22" x14ac:dyDescent="0.2">
      <c r="A12" s="7" t="s">
        <v>248</v>
      </c>
      <c r="B12" s="8">
        <v>0</v>
      </c>
      <c r="C12" s="8">
        <v>0</v>
      </c>
      <c r="D12" s="8">
        <v>0</v>
      </c>
      <c r="E12" s="8">
        <v>50000</v>
      </c>
      <c r="F12" s="8">
        <v>0</v>
      </c>
      <c r="G12" s="8">
        <v>0</v>
      </c>
      <c r="H12" s="8">
        <v>0</v>
      </c>
      <c r="I12" s="8">
        <v>0</v>
      </c>
      <c r="J12" s="8">
        <v>0</v>
      </c>
      <c r="K12" s="8">
        <v>104507.625</v>
      </c>
      <c r="L12" s="8">
        <v>3617.1428571428573</v>
      </c>
      <c r="M12" s="8">
        <v>0</v>
      </c>
      <c r="N12" s="8">
        <v>0</v>
      </c>
      <c r="O12" s="8">
        <v>0</v>
      </c>
      <c r="P12" s="8">
        <v>0</v>
      </c>
      <c r="Q12" s="8">
        <v>0</v>
      </c>
      <c r="R12" s="8">
        <v>0</v>
      </c>
      <c r="S12" s="8">
        <v>0</v>
      </c>
      <c r="T12" s="8">
        <v>0</v>
      </c>
      <c r="U12" s="8">
        <v>25000</v>
      </c>
      <c r="V12" s="8">
        <v>0</v>
      </c>
    </row>
    <row r="13" spans="1:22" x14ac:dyDescent="0.2">
      <c r="A13" s="16" t="s">
        <v>252</v>
      </c>
      <c r="B13" s="5">
        <f>SUM(B5:B12)</f>
        <v>689927</v>
      </c>
      <c r="C13" s="5">
        <f t="shared" ref="C13:V13" si="0">SUM(C5:C12)</f>
        <v>2205370</v>
      </c>
      <c r="D13" s="5">
        <f t="shared" si="0"/>
        <v>3295173</v>
      </c>
      <c r="E13" s="5">
        <f t="shared" si="0"/>
        <v>2368285</v>
      </c>
      <c r="F13" s="5">
        <f t="shared" si="0"/>
        <v>3208746</v>
      </c>
      <c r="G13" s="5">
        <f t="shared" si="0"/>
        <v>2329221</v>
      </c>
      <c r="H13" s="5">
        <f t="shared" si="0"/>
        <v>1457535</v>
      </c>
      <c r="I13" s="5">
        <f t="shared" si="0"/>
        <v>12702501</v>
      </c>
      <c r="J13" s="5">
        <f t="shared" si="0"/>
        <v>1382186.6666666665</v>
      </c>
      <c r="K13" s="5">
        <f t="shared" si="0"/>
        <v>2530679.25</v>
      </c>
      <c r="L13" s="5">
        <f t="shared" si="0"/>
        <v>3298876.1428571427</v>
      </c>
      <c r="M13" s="5">
        <f t="shared" si="0"/>
        <v>195882</v>
      </c>
      <c r="N13" s="5">
        <f t="shared" si="0"/>
        <v>3652360</v>
      </c>
      <c r="O13" s="5">
        <f t="shared" si="0"/>
        <v>1981408</v>
      </c>
      <c r="P13" s="5">
        <f t="shared" si="0"/>
        <v>24600230</v>
      </c>
      <c r="Q13" s="5">
        <f t="shared" si="0"/>
        <v>753548</v>
      </c>
      <c r="R13" s="5">
        <f t="shared" si="0"/>
        <v>17122541</v>
      </c>
      <c r="S13" s="5">
        <f t="shared" si="0"/>
        <v>1600909.75</v>
      </c>
      <c r="T13" s="5">
        <f t="shared" si="0"/>
        <v>5751882</v>
      </c>
      <c r="U13" s="5">
        <f t="shared" si="0"/>
        <v>1903773.75</v>
      </c>
      <c r="V13" s="5">
        <f t="shared" si="0"/>
        <v>4123883.5</v>
      </c>
    </row>
    <row r="14" spans="1:22" x14ac:dyDescent="0.2">
      <c r="A14" s="7" t="s">
        <v>249</v>
      </c>
      <c r="B14" s="8">
        <v>110524</v>
      </c>
      <c r="C14" s="8">
        <v>985698</v>
      </c>
      <c r="D14" s="8">
        <v>1622512</v>
      </c>
      <c r="E14" s="8">
        <v>704400.5</v>
      </c>
      <c r="F14" s="8">
        <v>734</v>
      </c>
      <c r="G14" s="8">
        <v>2028</v>
      </c>
      <c r="H14" s="8">
        <v>273747</v>
      </c>
      <c r="I14" s="8">
        <v>756000</v>
      </c>
      <c r="J14" s="8">
        <v>433350.33333333331</v>
      </c>
      <c r="K14" s="8">
        <v>1143361.25</v>
      </c>
      <c r="L14" s="8">
        <v>223700.57142857142</v>
      </c>
      <c r="M14" s="8">
        <v>109648</v>
      </c>
      <c r="N14" s="8">
        <v>136000</v>
      </c>
      <c r="O14" s="8">
        <v>114000</v>
      </c>
      <c r="P14" s="8">
        <v>3503857</v>
      </c>
      <c r="Q14" s="8">
        <v>143461</v>
      </c>
      <c r="R14" s="8">
        <v>3958989</v>
      </c>
      <c r="S14" s="8">
        <v>130529.75</v>
      </c>
      <c r="T14" s="8">
        <v>1552245</v>
      </c>
      <c r="U14" s="8">
        <v>224883.5</v>
      </c>
      <c r="V14" s="8">
        <v>1914420</v>
      </c>
    </row>
    <row r="15" spans="1:22" x14ac:dyDescent="0.2">
      <c r="A15" s="7" t="s">
        <v>250</v>
      </c>
      <c r="B15" s="8">
        <v>0</v>
      </c>
      <c r="C15" s="8">
        <v>100000</v>
      </c>
      <c r="D15" s="8">
        <v>208754</v>
      </c>
      <c r="E15" s="8">
        <v>0</v>
      </c>
      <c r="F15" s="8">
        <v>0</v>
      </c>
      <c r="G15" s="8">
        <v>0</v>
      </c>
      <c r="H15" s="8">
        <v>234786</v>
      </c>
      <c r="I15" s="8">
        <v>0</v>
      </c>
      <c r="J15" s="8">
        <v>0</v>
      </c>
      <c r="K15" s="8">
        <v>32775</v>
      </c>
      <c r="L15" s="8">
        <v>580.71428571428567</v>
      </c>
      <c r="M15" s="8">
        <v>0</v>
      </c>
      <c r="N15" s="8">
        <v>408000</v>
      </c>
      <c r="O15" s="8">
        <v>0</v>
      </c>
      <c r="P15" s="8">
        <v>0</v>
      </c>
      <c r="Q15" s="8">
        <v>0</v>
      </c>
      <c r="R15" s="8">
        <v>0</v>
      </c>
      <c r="S15" s="8">
        <v>133992</v>
      </c>
      <c r="T15" s="8">
        <v>1346543</v>
      </c>
      <c r="U15" s="8">
        <v>0</v>
      </c>
      <c r="V15" s="8">
        <v>0</v>
      </c>
    </row>
    <row r="16" spans="1:22" x14ac:dyDescent="0.2">
      <c r="A16" s="7" t="s">
        <v>251</v>
      </c>
      <c r="B16" s="8">
        <v>0</v>
      </c>
      <c r="C16" s="8">
        <v>0</v>
      </c>
      <c r="D16" s="8">
        <v>388992</v>
      </c>
      <c r="E16" s="8">
        <v>14191</v>
      </c>
      <c r="F16" s="8">
        <v>517</v>
      </c>
      <c r="G16" s="8">
        <v>723</v>
      </c>
      <c r="H16" s="8">
        <v>29881</v>
      </c>
      <c r="I16" s="8">
        <v>0</v>
      </c>
      <c r="J16" s="8">
        <v>46176.666666666664</v>
      </c>
      <c r="K16" s="8">
        <v>121663.625</v>
      </c>
      <c r="L16" s="8">
        <v>128728.85714285714</v>
      </c>
      <c r="M16" s="8">
        <v>16797</v>
      </c>
      <c r="N16" s="8">
        <v>680000</v>
      </c>
      <c r="O16" s="8">
        <v>61000</v>
      </c>
      <c r="P16" s="8">
        <v>0</v>
      </c>
      <c r="Q16" s="8">
        <v>12156</v>
      </c>
      <c r="R16" s="8">
        <v>246</v>
      </c>
      <c r="S16" s="8">
        <v>42188.75</v>
      </c>
      <c r="T16" s="8">
        <v>312480</v>
      </c>
      <c r="U16" s="8">
        <v>159003.5</v>
      </c>
      <c r="V16" s="8">
        <v>168948.5</v>
      </c>
    </row>
    <row r="17" spans="1:22" x14ac:dyDescent="0.2">
      <c r="A17" s="16" t="s">
        <v>253</v>
      </c>
      <c r="B17" s="5">
        <f>SUM(B14:B16)</f>
        <v>110524</v>
      </c>
      <c r="C17" s="5">
        <f t="shared" ref="C17:V17" si="1">SUM(C14:C16)</f>
        <v>1085698</v>
      </c>
      <c r="D17" s="5">
        <f t="shared" si="1"/>
        <v>2220258</v>
      </c>
      <c r="E17" s="5">
        <f t="shared" si="1"/>
        <v>718591.5</v>
      </c>
      <c r="F17" s="5">
        <f t="shared" si="1"/>
        <v>1251</v>
      </c>
      <c r="G17" s="5">
        <f t="shared" si="1"/>
        <v>2751</v>
      </c>
      <c r="H17" s="5">
        <f t="shared" si="1"/>
        <v>538414</v>
      </c>
      <c r="I17" s="5">
        <f t="shared" si="1"/>
        <v>756000</v>
      </c>
      <c r="J17" s="5">
        <f t="shared" si="1"/>
        <v>479527</v>
      </c>
      <c r="K17" s="5">
        <f t="shared" si="1"/>
        <v>1297799.875</v>
      </c>
      <c r="L17" s="5">
        <f t="shared" si="1"/>
        <v>353010.14285714284</v>
      </c>
      <c r="M17" s="5">
        <f t="shared" si="1"/>
        <v>126445</v>
      </c>
      <c r="N17" s="5">
        <f t="shared" si="1"/>
        <v>1224000</v>
      </c>
      <c r="O17" s="5">
        <f t="shared" si="1"/>
        <v>175000</v>
      </c>
      <c r="P17" s="5">
        <f t="shared" si="1"/>
        <v>3503857</v>
      </c>
      <c r="Q17" s="5">
        <f t="shared" si="1"/>
        <v>155617</v>
      </c>
      <c r="R17" s="5">
        <f t="shared" si="1"/>
        <v>3959235</v>
      </c>
      <c r="S17" s="5">
        <f t="shared" si="1"/>
        <v>306710.5</v>
      </c>
      <c r="T17" s="5">
        <f t="shared" si="1"/>
        <v>3211268</v>
      </c>
      <c r="U17" s="5">
        <f t="shared" si="1"/>
        <v>383887</v>
      </c>
      <c r="V17" s="5">
        <f t="shared" si="1"/>
        <v>2083368.5</v>
      </c>
    </row>
    <row r="18" spans="1:22" x14ac:dyDescent="0.2">
      <c r="A18" s="16" t="s">
        <v>3</v>
      </c>
      <c r="B18" s="5">
        <f>+B13+B17</f>
        <v>800451</v>
      </c>
      <c r="C18" s="5">
        <f t="shared" ref="C18:V18" si="2">+C13+C17</f>
        <v>3291068</v>
      </c>
      <c r="D18" s="5">
        <f t="shared" si="2"/>
        <v>5515431</v>
      </c>
      <c r="E18" s="5">
        <f t="shared" si="2"/>
        <v>3086876.5</v>
      </c>
      <c r="F18" s="5">
        <f t="shared" si="2"/>
        <v>3209997</v>
      </c>
      <c r="G18" s="5">
        <f t="shared" si="2"/>
        <v>2331972</v>
      </c>
      <c r="H18" s="5">
        <f t="shared" si="2"/>
        <v>1995949</v>
      </c>
      <c r="I18" s="5">
        <f t="shared" si="2"/>
        <v>13458501</v>
      </c>
      <c r="J18" s="5">
        <f t="shared" si="2"/>
        <v>1861713.6666666665</v>
      </c>
      <c r="K18" s="5">
        <f t="shared" si="2"/>
        <v>3828479.125</v>
      </c>
      <c r="L18" s="5">
        <f t="shared" si="2"/>
        <v>3651886.2857142854</v>
      </c>
      <c r="M18" s="5">
        <f t="shared" si="2"/>
        <v>322327</v>
      </c>
      <c r="N18" s="5">
        <f t="shared" si="2"/>
        <v>4876360</v>
      </c>
      <c r="O18" s="5">
        <f t="shared" si="2"/>
        <v>2156408</v>
      </c>
      <c r="P18" s="5">
        <f t="shared" si="2"/>
        <v>28104087</v>
      </c>
      <c r="Q18" s="5">
        <f t="shared" si="2"/>
        <v>909165</v>
      </c>
      <c r="R18" s="5">
        <f t="shared" si="2"/>
        <v>21081776</v>
      </c>
      <c r="S18" s="5">
        <f t="shared" si="2"/>
        <v>1907620.25</v>
      </c>
      <c r="T18" s="5">
        <f t="shared" si="2"/>
        <v>8963150</v>
      </c>
      <c r="U18" s="5">
        <f t="shared" si="2"/>
        <v>2287660.75</v>
      </c>
      <c r="V18" s="5">
        <f t="shared" si="2"/>
        <v>6207252</v>
      </c>
    </row>
    <row r="19" spans="1:22" x14ac:dyDescent="0.2">
      <c r="A19" s="7" t="s">
        <v>4</v>
      </c>
      <c r="B19" s="8">
        <v>472</v>
      </c>
      <c r="C19" s="8">
        <v>886</v>
      </c>
      <c r="D19" s="8">
        <v>1337</v>
      </c>
      <c r="E19" s="8">
        <v>904</v>
      </c>
      <c r="F19" s="8">
        <v>1655</v>
      </c>
      <c r="G19" s="8">
        <v>319</v>
      </c>
      <c r="H19" s="8">
        <v>1108</v>
      </c>
      <c r="I19" s="8">
        <v>99</v>
      </c>
      <c r="J19" s="8">
        <v>634</v>
      </c>
      <c r="K19" s="8">
        <v>6478</v>
      </c>
      <c r="L19" s="8">
        <v>1444</v>
      </c>
      <c r="M19" s="8">
        <v>125</v>
      </c>
      <c r="N19" s="8">
        <v>250</v>
      </c>
      <c r="O19" s="8">
        <v>420</v>
      </c>
      <c r="P19" s="8">
        <v>197</v>
      </c>
      <c r="Q19" s="8">
        <v>93</v>
      </c>
      <c r="R19" s="8">
        <v>6</v>
      </c>
      <c r="S19" s="8">
        <v>1104</v>
      </c>
      <c r="T19" s="8">
        <v>21</v>
      </c>
      <c r="U19" s="8">
        <v>1853</v>
      </c>
      <c r="V19" s="8">
        <v>5003</v>
      </c>
    </row>
    <row r="20" spans="1:22" x14ac:dyDescent="0.2">
      <c r="A20" s="7" t="s">
        <v>5</v>
      </c>
      <c r="B20" s="8">
        <v>1</v>
      </c>
      <c r="C20" s="8">
        <v>5</v>
      </c>
      <c r="D20" s="8">
        <v>5</v>
      </c>
      <c r="E20" s="8">
        <v>3</v>
      </c>
      <c r="F20" s="8">
        <v>2</v>
      </c>
      <c r="G20" s="8">
        <v>1</v>
      </c>
      <c r="H20" s="8">
        <v>6</v>
      </c>
      <c r="I20" s="8">
        <v>1</v>
      </c>
      <c r="J20" s="8">
        <v>8</v>
      </c>
      <c r="K20" s="8">
        <v>38</v>
      </c>
      <c r="L20" s="8">
        <v>14</v>
      </c>
      <c r="M20" s="8">
        <v>2</v>
      </c>
      <c r="N20" s="8">
        <v>1</v>
      </c>
      <c r="O20" s="8">
        <v>1</v>
      </c>
      <c r="P20" s="8">
        <v>1</v>
      </c>
      <c r="Q20" s="8">
        <v>1</v>
      </c>
      <c r="R20" s="8">
        <v>1</v>
      </c>
      <c r="S20" s="8">
        <v>10</v>
      </c>
      <c r="T20" s="8">
        <v>1</v>
      </c>
      <c r="U20" s="8">
        <v>7</v>
      </c>
      <c r="V20" s="8">
        <v>17</v>
      </c>
    </row>
    <row r="22" spans="1:22" x14ac:dyDescent="0.2">
      <c r="A22" s="114" t="s">
        <v>260</v>
      </c>
      <c r="B22" s="114"/>
      <c r="C22" s="114"/>
      <c r="D22" s="114"/>
      <c r="E22" s="114"/>
      <c r="F22" s="114"/>
      <c r="G22" s="114"/>
      <c r="H22" s="114"/>
      <c r="I22" s="114"/>
      <c r="J22" s="114"/>
      <c r="K22" s="114"/>
      <c r="L22" s="114"/>
      <c r="M22" s="114"/>
      <c r="N22" s="114"/>
      <c r="O22" s="114"/>
      <c r="P22" s="114"/>
      <c r="Q22" s="114"/>
      <c r="R22" s="114"/>
      <c r="S22" s="114"/>
      <c r="T22" s="114"/>
      <c r="U22" s="114"/>
      <c r="V22" s="114"/>
    </row>
    <row r="23" spans="1:22" x14ac:dyDescent="0.2">
      <c r="A23" s="9" t="s">
        <v>261</v>
      </c>
      <c r="B23" s="10">
        <f>+B5/$B$18</f>
        <v>0.52147351930349262</v>
      </c>
      <c r="C23" s="10">
        <f>+C5/$C$18</f>
        <v>6.9683762231591687E-2</v>
      </c>
      <c r="D23" s="10">
        <f>+D5/$D$18</f>
        <v>0.18822500000453274</v>
      </c>
      <c r="E23" s="10">
        <f>+E5/$E$18</f>
        <v>0.16605280450967183</v>
      </c>
      <c r="F23" s="10">
        <f>+F5/$F$18</f>
        <v>0.35179596741056146</v>
      </c>
      <c r="G23" s="10">
        <f>+G5/$G$18</f>
        <v>1.6143847353227225E-2</v>
      </c>
      <c r="H23" s="10">
        <f>+H5/$H$18</f>
        <v>0.22479782800061524</v>
      </c>
      <c r="I23" s="10">
        <f>+I5/$I$18</f>
        <v>0.44135673058983316</v>
      </c>
      <c r="J23" s="10">
        <f>+J5/$J$18</f>
        <v>0.27765297241376719</v>
      </c>
      <c r="K23" s="10">
        <f>+K5/$K$18</f>
        <v>0.16422542855056052</v>
      </c>
      <c r="L23" s="10">
        <f>+L5/$L$18</f>
        <v>0.15117525956448966</v>
      </c>
      <c r="M23" s="10">
        <f>+M5/$M$18</f>
        <v>3.7787712478321703E-2</v>
      </c>
      <c r="N23" s="10">
        <f>+N5/$N$18</f>
        <v>2.6117841996899326E-2</v>
      </c>
      <c r="O23" s="10">
        <f>+O5/$O$18</f>
        <v>0.22874428215810738</v>
      </c>
      <c r="P23" s="10">
        <f>+P5/$P$18</f>
        <v>0.29881824661302819</v>
      </c>
      <c r="Q23" s="10">
        <f>+Q5/$Q$18</f>
        <v>0</v>
      </c>
      <c r="R23" s="10">
        <f>+R5/$R$18</f>
        <v>0</v>
      </c>
      <c r="S23" s="10">
        <f>+S5/$S$18</f>
        <v>0.17478072483241883</v>
      </c>
      <c r="T23" s="10">
        <f>+T5/$T$18</f>
        <v>0.17444157466961949</v>
      </c>
      <c r="U23" s="10">
        <f>+U5/$U$18</f>
        <v>0.30867328121094878</v>
      </c>
      <c r="V23" s="10">
        <f>+V5/$V$18</f>
        <v>0.18554925754585122</v>
      </c>
    </row>
    <row r="24" spans="1:22" x14ac:dyDescent="0.2">
      <c r="A24" s="11" t="s">
        <v>262</v>
      </c>
      <c r="B24" s="10">
        <f t="shared" ref="B24:B36" si="3">+B6/$B$18</f>
        <v>2.3605442431829056E-2</v>
      </c>
      <c r="C24" s="10">
        <f t="shared" ref="C24:C36" si="4">+C6/$C$18</f>
        <v>6.3287966094896855E-2</v>
      </c>
      <c r="D24" s="10">
        <f t="shared" ref="D24:D36" si="5">+D6/$D$18</f>
        <v>6.8003207727555651E-2</v>
      </c>
      <c r="E24" s="10">
        <f t="shared" ref="E24:E36" si="6">+E6/$E$18</f>
        <v>6.0741011180719409E-2</v>
      </c>
      <c r="F24" s="10">
        <f t="shared" ref="F24:F36" si="7">+F6/$F$18</f>
        <v>2.3174476487049678E-2</v>
      </c>
      <c r="G24" s="10">
        <f t="shared" ref="G24:G36" si="8">+G6/$G$18</f>
        <v>1.7508786554898601E-2</v>
      </c>
      <c r="H24" s="10">
        <f t="shared" ref="H24:H36" si="9">+H6/$H$18</f>
        <v>1.5592582776413625E-2</v>
      </c>
      <c r="I24" s="10">
        <f t="shared" ref="I24:I36" si="10">+I6/$I$18</f>
        <v>3.3556263063769139E-2</v>
      </c>
      <c r="J24" s="10">
        <f t="shared" ref="J24:J35" si="11">+J6/$J$18</f>
        <v>2.7381940760313844E-2</v>
      </c>
      <c r="K24" s="10">
        <f t="shared" ref="K24:K36" si="12">+K6/$K$18</f>
        <v>6.9676036172719114E-2</v>
      </c>
      <c r="L24" s="10">
        <f t="shared" ref="L24:L36" si="13">+L6/$L$18</f>
        <v>4.1558053520990561E-2</v>
      </c>
      <c r="M24" s="10">
        <f t="shared" ref="M24:M36" si="14">+M6/$M$18</f>
        <v>0</v>
      </c>
      <c r="N24" s="10">
        <f t="shared" ref="N24:N36" si="15">+N6/$N$18</f>
        <v>1.4354969690506853E-2</v>
      </c>
      <c r="O24" s="10">
        <f t="shared" ref="O24:O36" si="16">+O6/$O$18</f>
        <v>3.9143334656521402E-2</v>
      </c>
      <c r="P24" s="10">
        <f t="shared" ref="P24:P36" si="17">+P6/$P$18</f>
        <v>3.6846349073713015E-2</v>
      </c>
      <c r="Q24" s="10">
        <f t="shared" ref="Q24:Q36" si="18">+Q6/$Q$18</f>
        <v>0</v>
      </c>
      <c r="R24" s="10">
        <f t="shared" ref="R24:R36" si="19">+R6/$R$18</f>
        <v>0.7591765987837078</v>
      </c>
      <c r="S24" s="10">
        <f t="shared" ref="S24:S36" si="20">+S6/$S$18</f>
        <v>4.1175910142492986E-2</v>
      </c>
      <c r="T24" s="10">
        <f t="shared" ref="T24:T36" si="21">+T6/$T$18</f>
        <v>4.1882597078036184E-3</v>
      </c>
      <c r="U24" s="10">
        <f t="shared" ref="U24:U36" si="22">+U6/$U$18</f>
        <v>2.9570599574259428E-2</v>
      </c>
      <c r="V24" s="10">
        <f t="shared" ref="V24:V36" si="23">+V6/$V$18</f>
        <v>0.10692082422302172</v>
      </c>
    </row>
    <row r="25" spans="1:22" x14ac:dyDescent="0.2">
      <c r="A25" s="11" t="s">
        <v>263</v>
      </c>
      <c r="B25" s="10">
        <f t="shared" si="3"/>
        <v>0</v>
      </c>
      <c r="C25" s="10">
        <f t="shared" si="4"/>
        <v>0</v>
      </c>
      <c r="D25" s="10">
        <f t="shared" si="5"/>
        <v>0</v>
      </c>
      <c r="E25" s="10">
        <f t="shared" si="6"/>
        <v>1.9680087622553088E-2</v>
      </c>
      <c r="F25" s="10">
        <f t="shared" si="7"/>
        <v>2.1701577914247271E-2</v>
      </c>
      <c r="G25" s="10">
        <f t="shared" si="8"/>
        <v>3.913897765496327E-2</v>
      </c>
      <c r="H25" s="10">
        <f t="shared" si="9"/>
        <v>4.5647458928058781E-3</v>
      </c>
      <c r="I25" s="10">
        <f t="shared" si="10"/>
        <v>7.6307160804906876E-2</v>
      </c>
      <c r="J25" s="10">
        <f t="shared" si="11"/>
        <v>1.8125236229488209E-2</v>
      </c>
      <c r="K25" s="10">
        <f t="shared" si="12"/>
        <v>1.5505798271787625E-2</v>
      </c>
      <c r="L25" s="10">
        <f t="shared" si="13"/>
        <v>0.13497052247441285</v>
      </c>
      <c r="M25" s="10">
        <f t="shared" si="14"/>
        <v>1.5512197240690355E-2</v>
      </c>
      <c r="N25" s="10">
        <f t="shared" si="15"/>
        <v>3.5887424226267131E-2</v>
      </c>
      <c r="O25" s="10">
        <f t="shared" si="16"/>
        <v>2.2472092479716269E-2</v>
      </c>
      <c r="P25" s="10">
        <f t="shared" si="17"/>
        <v>6.7540283375866289E-2</v>
      </c>
      <c r="Q25" s="10">
        <f t="shared" si="18"/>
        <v>0</v>
      </c>
      <c r="R25" s="10">
        <f t="shared" si="19"/>
        <v>0</v>
      </c>
      <c r="S25" s="10">
        <f t="shared" si="20"/>
        <v>0</v>
      </c>
      <c r="T25" s="10">
        <f t="shared" si="21"/>
        <v>5.9354133312507322E-3</v>
      </c>
      <c r="U25" s="10">
        <f t="shared" si="22"/>
        <v>2.9000584986213537E-2</v>
      </c>
      <c r="V25" s="10">
        <f t="shared" si="23"/>
        <v>8.9751471343518831E-3</v>
      </c>
    </row>
    <row r="26" spans="1:22" x14ac:dyDescent="0.2">
      <c r="A26" s="11" t="s">
        <v>264</v>
      </c>
      <c r="B26" s="10">
        <f t="shared" si="3"/>
        <v>0.1516445104072579</v>
      </c>
      <c r="C26" s="10">
        <f t="shared" si="4"/>
        <v>0.2035585408748771</v>
      </c>
      <c r="D26" s="10">
        <f t="shared" si="5"/>
        <v>0.12917811862753789</v>
      </c>
      <c r="E26" s="10">
        <f t="shared" si="6"/>
        <v>0.25106284621364022</v>
      </c>
      <c r="F26" s="10">
        <f t="shared" si="7"/>
        <v>0.13689202824800148</v>
      </c>
      <c r="G26" s="10">
        <f t="shared" si="8"/>
        <v>0.12227934126138736</v>
      </c>
      <c r="H26" s="10">
        <f t="shared" si="9"/>
        <v>0.11415672444536408</v>
      </c>
      <c r="I26" s="10">
        <f t="shared" si="10"/>
        <v>0.18670065856517007</v>
      </c>
      <c r="J26" s="10">
        <f t="shared" si="11"/>
        <v>0.22421188650385013</v>
      </c>
      <c r="K26" s="10">
        <f t="shared" si="12"/>
        <v>0.12819127621598303</v>
      </c>
      <c r="L26" s="10">
        <f t="shared" si="13"/>
        <v>0.22115400714245367</v>
      </c>
      <c r="M26" s="10">
        <f t="shared" si="14"/>
        <v>0.2129514437201972</v>
      </c>
      <c r="N26" s="10">
        <f t="shared" si="15"/>
        <v>9.8434077877761275E-2</v>
      </c>
      <c r="O26" s="10">
        <f t="shared" si="16"/>
        <v>0.13601554065835408</v>
      </c>
      <c r="P26" s="10">
        <f t="shared" si="17"/>
        <v>0.26111607895321415</v>
      </c>
      <c r="Q26" s="10">
        <f t="shared" si="18"/>
        <v>0.78203626404448034</v>
      </c>
      <c r="R26" s="10">
        <f t="shared" si="19"/>
        <v>1.4989913563259566E-2</v>
      </c>
      <c r="S26" s="10">
        <f t="shared" si="20"/>
        <v>0.21376162262903217</v>
      </c>
      <c r="T26" s="10">
        <f t="shared" si="21"/>
        <v>0.29194312267450617</v>
      </c>
      <c r="U26" s="10">
        <f t="shared" si="22"/>
        <v>0.10921341811717493</v>
      </c>
      <c r="V26" s="10">
        <f t="shared" si="23"/>
        <v>0.12867449235184911</v>
      </c>
    </row>
    <row r="27" spans="1:22" x14ac:dyDescent="0.2">
      <c r="A27" s="11" t="s">
        <v>265</v>
      </c>
      <c r="B27" s="10">
        <f t="shared" si="3"/>
        <v>0</v>
      </c>
      <c r="C27" s="10">
        <f t="shared" si="4"/>
        <v>0</v>
      </c>
      <c r="D27" s="10">
        <f t="shared" si="5"/>
        <v>0</v>
      </c>
      <c r="E27" s="10">
        <f t="shared" si="6"/>
        <v>7.1348821373320246E-3</v>
      </c>
      <c r="F27" s="10">
        <f t="shared" si="7"/>
        <v>0</v>
      </c>
      <c r="G27" s="10">
        <f t="shared" si="8"/>
        <v>0</v>
      </c>
      <c r="H27" s="10">
        <f t="shared" si="9"/>
        <v>0</v>
      </c>
      <c r="I27" s="10">
        <f t="shared" si="10"/>
        <v>0</v>
      </c>
      <c r="J27" s="10">
        <f t="shared" si="11"/>
        <v>0</v>
      </c>
      <c r="K27" s="10">
        <f t="shared" si="12"/>
        <v>0</v>
      </c>
      <c r="L27" s="10">
        <f t="shared" si="13"/>
        <v>0</v>
      </c>
      <c r="M27" s="10">
        <f t="shared" si="14"/>
        <v>0</v>
      </c>
      <c r="N27" s="10">
        <f t="shared" si="15"/>
        <v>0</v>
      </c>
      <c r="O27" s="10">
        <f t="shared" si="16"/>
        <v>0</v>
      </c>
      <c r="P27" s="10">
        <f t="shared" si="17"/>
        <v>0</v>
      </c>
      <c r="Q27" s="10">
        <f t="shared" si="18"/>
        <v>0</v>
      </c>
      <c r="R27" s="10">
        <f t="shared" si="19"/>
        <v>0</v>
      </c>
      <c r="S27" s="10">
        <f t="shared" si="20"/>
        <v>0</v>
      </c>
      <c r="T27" s="10">
        <f t="shared" si="21"/>
        <v>0</v>
      </c>
      <c r="U27" s="10">
        <f t="shared" si="22"/>
        <v>2.5835233655164998E-2</v>
      </c>
      <c r="V27" s="10">
        <f t="shared" si="23"/>
        <v>0</v>
      </c>
    </row>
    <row r="28" spans="1:22" x14ac:dyDescent="0.2">
      <c r="A28" s="11" t="s">
        <v>266</v>
      </c>
      <c r="B28" s="10">
        <f t="shared" si="3"/>
        <v>0.13576346334753783</v>
      </c>
      <c r="C28" s="10">
        <f t="shared" si="4"/>
        <v>0.30343979522756748</v>
      </c>
      <c r="D28" s="10">
        <f t="shared" si="5"/>
        <v>0.1704615650164058</v>
      </c>
      <c r="E28" s="10">
        <f t="shared" si="6"/>
        <v>0.24634156889658526</v>
      </c>
      <c r="F28" s="10">
        <f t="shared" si="7"/>
        <v>0.41653933009906241</v>
      </c>
      <c r="G28" s="10">
        <f t="shared" si="8"/>
        <v>0.62494017938465818</v>
      </c>
      <c r="H28" s="10">
        <f t="shared" si="9"/>
        <v>0.3711347334025068</v>
      </c>
      <c r="I28" s="10">
        <f t="shared" si="10"/>
        <v>0.15737146358275711</v>
      </c>
      <c r="J28" s="10">
        <f t="shared" si="11"/>
        <v>0.14914126608441935</v>
      </c>
      <c r="K28" s="10">
        <f t="shared" si="12"/>
        <v>0.23329143135918234</v>
      </c>
      <c r="L28" s="10">
        <f t="shared" si="13"/>
        <v>0.32355283007560404</v>
      </c>
      <c r="M28" s="10">
        <f t="shared" si="14"/>
        <v>0.31478901860532937</v>
      </c>
      <c r="N28" s="10">
        <f t="shared" si="15"/>
        <v>0.47166328983093947</v>
      </c>
      <c r="O28" s="10">
        <f t="shared" si="16"/>
        <v>0.43271866919432689</v>
      </c>
      <c r="P28" s="10">
        <f t="shared" si="17"/>
        <v>0.15401197697687172</v>
      </c>
      <c r="Q28" s="10">
        <f t="shared" si="18"/>
        <v>4.6798985882650565E-2</v>
      </c>
      <c r="R28" s="10">
        <f t="shared" si="19"/>
        <v>3.5424909172737627E-2</v>
      </c>
      <c r="S28" s="10">
        <f t="shared" si="20"/>
        <v>0.40812787555594465</v>
      </c>
      <c r="T28" s="10">
        <f t="shared" si="21"/>
        <v>8.8415456619603594E-2</v>
      </c>
      <c r="U28" s="10">
        <f t="shared" si="22"/>
        <v>0.30461564285701015</v>
      </c>
      <c r="V28" s="10">
        <f t="shared" si="23"/>
        <v>0.17703768108657422</v>
      </c>
    </row>
    <row r="29" spans="1:22" x14ac:dyDescent="0.2">
      <c r="A29" s="11" t="s">
        <v>267</v>
      </c>
      <c r="B29" s="10">
        <f t="shared" si="3"/>
        <v>2.9435905508269713E-2</v>
      </c>
      <c r="C29" s="10">
        <f t="shared" si="4"/>
        <v>3.0137633133074125E-2</v>
      </c>
      <c r="D29" s="10">
        <f t="shared" si="5"/>
        <v>4.1578255624991046E-2</v>
      </c>
      <c r="E29" s="10">
        <f t="shared" si="6"/>
        <v>0</v>
      </c>
      <c r="F29" s="10">
        <f t="shared" si="7"/>
        <v>4.9506899850685217E-2</v>
      </c>
      <c r="G29" s="10">
        <f t="shared" si="8"/>
        <v>0.17880917952702691</v>
      </c>
      <c r="H29" s="10">
        <f t="shared" si="9"/>
        <v>0</v>
      </c>
      <c r="I29" s="10">
        <f t="shared" si="10"/>
        <v>4.8535048591221264E-2</v>
      </c>
      <c r="J29" s="10">
        <f t="shared" si="11"/>
        <v>4.5913791612423038E-2</v>
      </c>
      <c r="K29" s="10">
        <f t="shared" si="12"/>
        <v>2.2826851641773022E-2</v>
      </c>
      <c r="L29" s="10">
        <f t="shared" si="13"/>
        <v>2.9933689063389706E-2</v>
      </c>
      <c r="M29" s="10">
        <f t="shared" si="14"/>
        <v>2.6671671935642995E-2</v>
      </c>
      <c r="N29" s="10">
        <f t="shared" si="15"/>
        <v>0.10253549778933467</v>
      </c>
      <c r="O29" s="10">
        <f t="shared" si="16"/>
        <v>5.9752607113310652E-2</v>
      </c>
      <c r="P29" s="10">
        <f t="shared" si="17"/>
        <v>5.6992778310144002E-2</v>
      </c>
      <c r="Q29" s="10">
        <f t="shared" si="18"/>
        <v>0</v>
      </c>
      <c r="R29" s="10">
        <f t="shared" si="19"/>
        <v>2.6049038752712296E-3</v>
      </c>
      <c r="S29" s="10">
        <f t="shared" si="20"/>
        <v>1.3721284411821483E-3</v>
      </c>
      <c r="T29" s="10">
        <f t="shared" si="21"/>
        <v>7.6801682444229982E-2</v>
      </c>
      <c r="U29" s="10">
        <f t="shared" si="22"/>
        <v>1.4355384643461666E-2</v>
      </c>
      <c r="V29" s="10">
        <f t="shared" si="23"/>
        <v>5.7208004443834407E-2</v>
      </c>
    </row>
    <row r="30" spans="1:22" x14ac:dyDescent="0.2">
      <c r="A30" s="11" t="s">
        <v>268</v>
      </c>
      <c r="B30" s="10">
        <f t="shared" si="3"/>
        <v>0</v>
      </c>
      <c r="C30" s="10">
        <f t="shared" si="4"/>
        <v>0</v>
      </c>
      <c r="D30" s="10">
        <f t="shared" si="5"/>
        <v>0</v>
      </c>
      <c r="E30" s="10">
        <f t="shared" si="6"/>
        <v>1.6197602981525176E-2</v>
      </c>
      <c r="F30" s="10">
        <f t="shared" si="7"/>
        <v>0</v>
      </c>
      <c r="G30" s="10">
        <f t="shared" si="8"/>
        <v>0</v>
      </c>
      <c r="H30" s="10">
        <f t="shared" si="9"/>
        <v>0</v>
      </c>
      <c r="I30" s="10">
        <f t="shared" si="10"/>
        <v>0</v>
      </c>
      <c r="J30" s="10">
        <f t="shared" si="11"/>
        <v>0</v>
      </c>
      <c r="K30" s="10">
        <f t="shared" si="12"/>
        <v>2.7297425841390738E-2</v>
      </c>
      <c r="L30" s="10">
        <f t="shared" si="13"/>
        <v>9.9048616910462402E-4</v>
      </c>
      <c r="M30" s="10">
        <f t="shared" si="14"/>
        <v>0</v>
      </c>
      <c r="N30" s="10">
        <f t="shared" si="15"/>
        <v>0</v>
      </c>
      <c r="O30" s="10">
        <f t="shared" si="16"/>
        <v>0</v>
      </c>
      <c r="P30" s="10">
        <f t="shared" si="17"/>
        <v>0</v>
      </c>
      <c r="Q30" s="10">
        <f t="shared" si="18"/>
        <v>0</v>
      </c>
      <c r="R30" s="10">
        <f t="shared" si="19"/>
        <v>0</v>
      </c>
      <c r="S30" s="10">
        <f t="shared" si="20"/>
        <v>0</v>
      </c>
      <c r="T30" s="10">
        <f t="shared" si="21"/>
        <v>0</v>
      </c>
      <c r="U30" s="10">
        <f t="shared" si="22"/>
        <v>1.0928193789223337E-2</v>
      </c>
      <c r="V30" s="10">
        <f t="shared" si="23"/>
        <v>0</v>
      </c>
    </row>
    <row r="31" spans="1:22" x14ac:dyDescent="0.2">
      <c r="A31" s="12" t="s">
        <v>269</v>
      </c>
      <c r="B31" s="13">
        <f t="shared" si="3"/>
        <v>0.86192284099838712</v>
      </c>
      <c r="C31" s="13">
        <f t="shared" si="4"/>
        <v>0.67010769756200728</v>
      </c>
      <c r="D31" s="13">
        <f t="shared" si="5"/>
        <v>0.59744614700102316</v>
      </c>
      <c r="E31" s="13">
        <f t="shared" si="6"/>
        <v>0.76721080354202698</v>
      </c>
      <c r="F31" s="13">
        <f t="shared" si="7"/>
        <v>0.9996102800096075</v>
      </c>
      <c r="G31" s="13">
        <f t="shared" si="8"/>
        <v>0.99882031173616148</v>
      </c>
      <c r="H31" s="13">
        <f t="shared" si="9"/>
        <v>0.73024661451770556</v>
      </c>
      <c r="I31" s="13">
        <f t="shared" si="10"/>
        <v>0.94382732519765755</v>
      </c>
      <c r="J31" s="13">
        <f t="shared" si="11"/>
        <v>0.74242709360426173</v>
      </c>
      <c r="K31" s="13">
        <f t="shared" si="12"/>
        <v>0.66101424805339637</v>
      </c>
      <c r="L31" s="13">
        <f t="shared" si="13"/>
        <v>0.90333484801044506</v>
      </c>
      <c r="M31" s="13">
        <f t="shared" si="14"/>
        <v>0.60771204398018164</v>
      </c>
      <c r="N31" s="13">
        <f t="shared" si="15"/>
        <v>0.74899310141170872</v>
      </c>
      <c r="O31" s="13">
        <f t="shared" si="16"/>
        <v>0.91884652626033658</v>
      </c>
      <c r="P31" s="13">
        <f t="shared" si="17"/>
        <v>0.87532571330283737</v>
      </c>
      <c r="Q31" s="13">
        <f t="shared" si="18"/>
        <v>0.82883524992713098</v>
      </c>
      <c r="R31" s="13">
        <f t="shared" si="19"/>
        <v>0.81219632539497622</v>
      </c>
      <c r="S31" s="13">
        <f t="shared" si="20"/>
        <v>0.83921826160107071</v>
      </c>
      <c r="T31" s="13">
        <f t="shared" si="21"/>
        <v>0.64172550944701356</v>
      </c>
      <c r="U31" s="13">
        <f t="shared" si="22"/>
        <v>0.83219233883345689</v>
      </c>
      <c r="V31" s="13">
        <f t="shared" si="23"/>
        <v>0.6643654067854825</v>
      </c>
    </row>
    <row r="32" spans="1:22" x14ac:dyDescent="0.2">
      <c r="A32" s="11" t="s">
        <v>270</v>
      </c>
      <c r="B32" s="10">
        <f t="shared" si="3"/>
        <v>0.13807715900161285</v>
      </c>
      <c r="C32" s="10">
        <f t="shared" si="4"/>
        <v>0.29950702932908102</v>
      </c>
      <c r="D32" s="10">
        <f t="shared" si="5"/>
        <v>0.29417682861049299</v>
      </c>
      <c r="E32" s="10">
        <f t="shared" si="6"/>
        <v>0.22819199277975649</v>
      </c>
      <c r="F32" s="10">
        <f t="shared" si="7"/>
        <v>2.2866064983861355E-4</v>
      </c>
      <c r="G32" s="10">
        <f t="shared" si="8"/>
        <v>8.6965023593765279E-4</v>
      </c>
      <c r="H32" s="10">
        <f t="shared" si="9"/>
        <v>0.13715129995806505</v>
      </c>
      <c r="I32" s="10">
        <f t="shared" si="10"/>
        <v>5.61726748023424E-2</v>
      </c>
      <c r="J32" s="10">
        <f t="shared" si="11"/>
        <v>0.23276959346236739</v>
      </c>
      <c r="K32" s="10">
        <f t="shared" si="12"/>
        <v>0.29864633256946388</v>
      </c>
      <c r="L32" s="10">
        <f t="shared" si="13"/>
        <v>6.1256171174787009E-2</v>
      </c>
      <c r="M32" s="10">
        <f t="shared" si="14"/>
        <v>0.34017628060944322</v>
      </c>
      <c r="N32" s="10">
        <f t="shared" si="15"/>
        <v>2.7889655398699028E-2</v>
      </c>
      <c r="O32" s="10">
        <f t="shared" si="16"/>
        <v>5.286569146469499E-2</v>
      </c>
      <c r="P32" s="10">
        <f t="shared" si="17"/>
        <v>0.12467428669716259</v>
      </c>
      <c r="Q32" s="10">
        <f t="shared" si="18"/>
        <v>0.15779423976945878</v>
      </c>
      <c r="R32" s="10">
        <f t="shared" si="19"/>
        <v>0.18779200575890759</v>
      </c>
      <c r="S32" s="10">
        <f t="shared" si="20"/>
        <v>6.8425437400342126E-2</v>
      </c>
      <c r="T32" s="10">
        <f t="shared" si="21"/>
        <v>0.17318074560840777</v>
      </c>
      <c r="U32" s="10">
        <f t="shared" si="22"/>
        <v>9.8302818719952251E-2</v>
      </c>
      <c r="V32" s="10">
        <f t="shared" si="23"/>
        <v>0.30841667133862133</v>
      </c>
    </row>
    <row r="33" spans="1:22" x14ac:dyDescent="0.2">
      <c r="A33" s="11" t="s">
        <v>271</v>
      </c>
      <c r="B33" s="10">
        <f t="shared" si="3"/>
        <v>0</v>
      </c>
      <c r="C33" s="10">
        <f t="shared" si="4"/>
        <v>3.0385273108911759E-2</v>
      </c>
      <c r="D33" s="10">
        <f t="shared" si="5"/>
        <v>3.7849081966577047E-2</v>
      </c>
      <c r="E33" s="10">
        <f t="shared" si="6"/>
        <v>0</v>
      </c>
      <c r="F33" s="10">
        <f t="shared" si="7"/>
        <v>0</v>
      </c>
      <c r="G33" s="10">
        <f t="shared" si="8"/>
        <v>0</v>
      </c>
      <c r="H33" s="10">
        <f t="shared" si="9"/>
        <v>0.11763126212142695</v>
      </c>
      <c r="I33" s="10">
        <f t="shared" si="10"/>
        <v>0</v>
      </c>
      <c r="J33" s="10">
        <f t="shared" si="11"/>
        <v>0</v>
      </c>
      <c r="K33" s="10">
        <f t="shared" si="12"/>
        <v>8.5608407228810468E-3</v>
      </c>
      <c r="L33" s="10">
        <f t="shared" si="13"/>
        <v>1.5901762549013808E-4</v>
      </c>
      <c r="M33" s="10">
        <f t="shared" si="14"/>
        <v>0</v>
      </c>
      <c r="N33" s="10">
        <f t="shared" si="15"/>
        <v>8.3668966196097094E-2</v>
      </c>
      <c r="O33" s="10">
        <f t="shared" si="16"/>
        <v>0</v>
      </c>
      <c r="P33" s="10">
        <f t="shared" si="17"/>
        <v>0</v>
      </c>
      <c r="Q33" s="10">
        <f t="shared" si="18"/>
        <v>0</v>
      </c>
      <c r="R33" s="10">
        <f t="shared" si="19"/>
        <v>0</v>
      </c>
      <c r="S33" s="10">
        <f t="shared" si="20"/>
        <v>7.0240395068148387E-2</v>
      </c>
      <c r="T33" s="10">
        <f t="shared" si="21"/>
        <v>0.1502310013778638</v>
      </c>
      <c r="U33" s="10">
        <f t="shared" si="22"/>
        <v>0</v>
      </c>
      <c r="V33" s="10">
        <f t="shared" si="23"/>
        <v>0</v>
      </c>
    </row>
    <row r="34" spans="1:22" x14ac:dyDescent="0.2">
      <c r="A34" s="11" t="s">
        <v>272</v>
      </c>
      <c r="B34" s="10">
        <f t="shared" si="3"/>
        <v>0</v>
      </c>
      <c r="C34" s="10">
        <f t="shared" si="4"/>
        <v>0</v>
      </c>
      <c r="D34" s="10">
        <f t="shared" si="5"/>
        <v>7.0527942421906825E-2</v>
      </c>
      <c r="E34" s="10">
        <f t="shared" si="6"/>
        <v>4.5972036782164754E-3</v>
      </c>
      <c r="F34" s="10">
        <f t="shared" si="7"/>
        <v>1.6105934055390083E-4</v>
      </c>
      <c r="G34" s="10">
        <f t="shared" si="8"/>
        <v>3.100380279008496E-4</v>
      </c>
      <c r="H34" s="10">
        <f t="shared" si="9"/>
        <v>1.4970823402802376E-2</v>
      </c>
      <c r="I34" s="10">
        <f t="shared" si="10"/>
        <v>0</v>
      </c>
      <c r="J34" s="10">
        <f t="shared" si="11"/>
        <v>2.4803312933370885E-2</v>
      </c>
      <c r="K34" s="10">
        <f t="shared" si="12"/>
        <v>3.1778578654258691E-2</v>
      </c>
      <c r="L34" s="10">
        <f t="shared" si="13"/>
        <v>3.5249963189277839E-2</v>
      </c>
      <c r="M34" s="10">
        <f t="shared" si="14"/>
        <v>5.2111675410375181E-2</v>
      </c>
      <c r="N34" s="10">
        <f t="shared" si="15"/>
        <v>0.13944827699349516</v>
      </c>
      <c r="O34" s="10">
        <f t="shared" si="16"/>
        <v>2.8287782274968372E-2</v>
      </c>
      <c r="P34" s="10">
        <f t="shared" si="17"/>
        <v>0</v>
      </c>
      <c r="Q34" s="10">
        <f t="shared" si="18"/>
        <v>1.3370510303410271E-2</v>
      </c>
      <c r="R34" s="10">
        <f t="shared" si="19"/>
        <v>1.1668846116190591E-5</v>
      </c>
      <c r="S34" s="10">
        <f t="shared" si="20"/>
        <v>2.2115905930438724E-2</v>
      </c>
      <c r="T34" s="10">
        <f t="shared" si="21"/>
        <v>3.4862743566714829E-2</v>
      </c>
      <c r="U34" s="10">
        <f t="shared" si="22"/>
        <v>6.9504842446590914E-2</v>
      </c>
      <c r="V34" s="10">
        <f t="shared" si="23"/>
        <v>2.7217921875896129E-2</v>
      </c>
    </row>
    <row r="35" spans="1:22" x14ac:dyDescent="0.2">
      <c r="A35" s="12" t="s">
        <v>273</v>
      </c>
      <c r="B35" s="13">
        <f t="shared" si="3"/>
        <v>0.13807715900161285</v>
      </c>
      <c r="C35" s="13">
        <f t="shared" si="4"/>
        <v>0.32989230243799278</v>
      </c>
      <c r="D35" s="13">
        <f t="shared" si="5"/>
        <v>0.40255385299897689</v>
      </c>
      <c r="E35" s="13">
        <f t="shared" si="6"/>
        <v>0.23278919645797297</v>
      </c>
      <c r="F35" s="13">
        <f t="shared" si="7"/>
        <v>3.8971999039251438E-4</v>
      </c>
      <c r="G35" s="13">
        <f t="shared" si="8"/>
        <v>1.1796882638385024E-3</v>
      </c>
      <c r="H35" s="13">
        <f t="shared" si="9"/>
        <v>0.26975338548229438</v>
      </c>
      <c r="I35" s="13">
        <f t="shared" si="10"/>
        <v>5.61726748023424E-2</v>
      </c>
      <c r="J35" s="13">
        <f t="shared" si="11"/>
        <v>0.25757290639573827</v>
      </c>
      <c r="K35" s="13">
        <f t="shared" si="12"/>
        <v>0.33898575194660358</v>
      </c>
      <c r="L35" s="13">
        <f t="shared" si="13"/>
        <v>9.6665151989554984E-2</v>
      </c>
      <c r="M35" s="13">
        <f t="shared" si="14"/>
        <v>0.39228795601981836</v>
      </c>
      <c r="N35" s="13">
        <f t="shared" si="15"/>
        <v>0.25100689858829128</v>
      </c>
      <c r="O35" s="13">
        <f t="shared" si="16"/>
        <v>8.1153473739663362E-2</v>
      </c>
      <c r="P35" s="13">
        <f t="shared" si="17"/>
        <v>0.12467428669716259</v>
      </c>
      <c r="Q35" s="13">
        <f t="shared" si="18"/>
        <v>0.17116475007286905</v>
      </c>
      <c r="R35" s="13">
        <f t="shared" si="19"/>
        <v>0.18780367460502378</v>
      </c>
      <c r="S35" s="13">
        <f t="shared" si="20"/>
        <v>0.16078173839892923</v>
      </c>
      <c r="T35" s="13">
        <f t="shared" si="21"/>
        <v>0.35827449055298638</v>
      </c>
      <c r="U35" s="13">
        <f t="shared" si="22"/>
        <v>0.16780766116654316</v>
      </c>
      <c r="V35" s="13">
        <f t="shared" si="23"/>
        <v>0.3356345932145175</v>
      </c>
    </row>
    <row r="36" spans="1:22" x14ac:dyDescent="0.2">
      <c r="A36" s="14" t="s">
        <v>3</v>
      </c>
      <c r="B36" s="13">
        <f t="shared" si="3"/>
        <v>1</v>
      </c>
      <c r="C36" s="13">
        <f t="shared" si="4"/>
        <v>1</v>
      </c>
      <c r="D36" s="13">
        <f t="shared" si="5"/>
        <v>1</v>
      </c>
      <c r="E36" s="13">
        <f t="shared" si="6"/>
        <v>1</v>
      </c>
      <c r="F36" s="13">
        <f t="shared" si="7"/>
        <v>1</v>
      </c>
      <c r="G36" s="13">
        <f t="shared" si="8"/>
        <v>1</v>
      </c>
      <c r="H36" s="13">
        <f t="shared" si="9"/>
        <v>1</v>
      </c>
      <c r="I36" s="13">
        <f t="shared" si="10"/>
        <v>1</v>
      </c>
      <c r="J36" s="13">
        <f>+J18/$J$18</f>
        <v>1</v>
      </c>
      <c r="K36" s="13">
        <f t="shared" si="12"/>
        <v>1</v>
      </c>
      <c r="L36" s="13">
        <f t="shared" si="13"/>
        <v>1</v>
      </c>
      <c r="M36" s="13">
        <f t="shared" si="14"/>
        <v>1</v>
      </c>
      <c r="N36" s="13">
        <f t="shared" si="15"/>
        <v>1</v>
      </c>
      <c r="O36" s="13">
        <f t="shared" si="16"/>
        <v>1</v>
      </c>
      <c r="P36" s="13">
        <f t="shared" si="17"/>
        <v>1</v>
      </c>
      <c r="Q36" s="13">
        <f t="shared" si="18"/>
        <v>1</v>
      </c>
      <c r="R36" s="13">
        <f t="shared" si="19"/>
        <v>1</v>
      </c>
      <c r="S36" s="13">
        <f t="shared" si="20"/>
        <v>1</v>
      </c>
      <c r="T36" s="13">
        <f t="shared" si="21"/>
        <v>1</v>
      </c>
      <c r="U36" s="13">
        <f t="shared" si="22"/>
        <v>1</v>
      </c>
      <c r="V36" s="13">
        <f t="shared" si="23"/>
        <v>1</v>
      </c>
    </row>
  </sheetData>
  <mergeCells count="3">
    <mergeCell ref="A1:V1"/>
    <mergeCell ref="A2:V2"/>
    <mergeCell ref="A22:V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75F756529D5344999D0D802AAD6C9A" ma:contentTypeVersion="4" ma:contentTypeDescription="Crear nuevo documento." ma:contentTypeScope="" ma:versionID="27459195d74885395f54a37c084c0f16">
  <xsd:schema xmlns:xsd="http://www.w3.org/2001/XMLSchema" xmlns:xs="http://www.w3.org/2001/XMLSchema" xmlns:p="http://schemas.microsoft.com/office/2006/metadata/properties" xmlns:ns2="7f46df1b-c851-4487-9672-e2321d678dfc" targetNamespace="http://schemas.microsoft.com/office/2006/metadata/properties" ma:root="true" ma:fieldsID="3ce1ee72f2a1815a326f16ab0e419b7c" ns2:_="">
    <xsd:import namespace="7f46df1b-c851-4487-9672-e2321d678dfc"/>
    <xsd:element name="properties">
      <xsd:complexType>
        <xsd:sequence>
          <xsd:element name="documentManagement">
            <xsd:complexType>
              <xsd:all>
                <xsd:element ref="ns2:Descripci_x00f3_n" minOccurs="0"/>
                <xsd:element ref="ns2:Filtro"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6df1b-c851-4487-9672-e2321d678dfc"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iltro" ma:index="9" nillable="true" ma:displayName="Filtro" ma:internalName="Filtr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1" nillable="true" ma:displayName="Orden"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7f46df1b-c851-4487-9672-e2321d678dfc">27</Orden>
    <Descripci_x00f3_n xmlns="7f46df1b-c851-4487-9672-e2321d678dfc" xsi:nil="true"/>
    <Formato xmlns="7f46df1b-c851-4487-9672-e2321d678dfc">/Style%20Library/Images/xls.svg</Formato>
    <Filtro xmlns="7f46df1b-c851-4487-9672-e2321d678dfc">COSTOS</Filtro>
  </documentManagement>
</p:properties>
</file>

<file path=customXml/itemProps1.xml><?xml version="1.0" encoding="utf-8"?>
<ds:datastoreItem xmlns:ds="http://schemas.openxmlformats.org/officeDocument/2006/customXml" ds:itemID="{AFEC336C-3C14-4240-9C6B-35C0EFA98FC3}"/>
</file>

<file path=customXml/itemProps2.xml><?xml version="1.0" encoding="utf-8"?>
<ds:datastoreItem xmlns:ds="http://schemas.openxmlformats.org/officeDocument/2006/customXml" ds:itemID="{2D4DAC42-CC75-4A47-803F-AF46FBF20B92}"/>
</file>

<file path=customXml/itemProps3.xml><?xml version="1.0" encoding="utf-8"?>
<ds:datastoreItem xmlns:ds="http://schemas.openxmlformats.org/officeDocument/2006/customXml" ds:itemID="{992ABE11-002B-4871-B425-CECC9B2559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CONTENIDO</vt:lpstr>
      <vt:lpstr>EMPRESA POR TIPO DE AERONAVE</vt:lpstr>
      <vt:lpstr>COBERTURA</vt:lpstr>
      <vt:lpstr>GRAFICAS</vt:lpstr>
      <vt:lpstr>PAX REGULAR NACIONAL - INTER</vt:lpstr>
      <vt:lpstr>CARGA NACIONAL - INTER </vt:lpstr>
      <vt:lpstr>COMERCIAL REGIONAL</vt:lpstr>
      <vt:lpstr>AEROTAXIS</vt:lpstr>
      <vt:lpstr>TRABAJOS AEREOS ESPECIALES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Boletin de Costos de Operación II Semestre 2023</dc:title>
  <dc:creator>Juan David Dominguez Arrieta</dc:creator>
  <cp:lastModifiedBy>Juan David Dominguez Arrieta</cp:lastModifiedBy>
  <dcterms:created xsi:type="dcterms:W3CDTF">2024-04-08T14:53:45Z</dcterms:created>
  <dcterms:modified xsi:type="dcterms:W3CDTF">2024-04-10T20:53:32Z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0x0101009975F756529D5344999D0D802AAD6C9A</vt:lpwstr>
  </property>
</Properties>
</file>